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'Individual'!$D$5:$AO$51</definedName>
    <definedName name="_xlnm.Print_Area" localSheetId="3">'Individual'!$A$2:$AO$38</definedName>
    <definedName name="Imprimir_área_IM" localSheetId="3">'Individual'!$A$2:$AO$50</definedName>
  </definedNames>
  <calcPr fullCalcOnLoad="1"/>
</workbook>
</file>

<file path=xl/sharedStrings.xml><?xml version="1.0" encoding="utf-8"?>
<sst xmlns="http://schemas.openxmlformats.org/spreadsheetml/2006/main" count="153" uniqueCount="75">
  <si>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</si>
  <si>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</si>
  <si>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</si>
  <si>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</si>
  <si>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</si>
  <si>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</si>
  <si>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</si>
  <si>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</si>
  <si>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</si>
  <si>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</si>
  <si>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</si>
  <si>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</si>
  <si>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</si>
  <si>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</si>
  <si>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</si>
  <si>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</si>
  <si>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</si>
  <si>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</si>
  <si>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</si>
  <si>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</si>
  <si>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</si>
  <si>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</si>
  <si>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</si>
  <si>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</si>
  <si>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</si>
  <si>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</si>
  <si>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</si>
  <si>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</si>
  <si>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</si>
  <si>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</si>
  <si>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2a DIVISIÓ FEMENINA</t>
  </si>
  <si>
    <t>LLIGA CATALANA DE BOWLING 2007-2008</t>
  </si>
  <si>
    <t>30-set-07</t>
  </si>
  <si>
    <t>VALLÈS</t>
  </si>
  <si>
    <t>LES GAVARRES</t>
  </si>
  <si>
    <t>CATS</t>
  </si>
  <si>
    <t>VILABOWLING</t>
  </si>
  <si>
    <t>MEDITERRÀNIA</t>
  </si>
  <si>
    <t>XTREME</t>
  </si>
  <si>
    <t>ROSA MAS PUIGROS</t>
  </si>
  <si>
    <t>DOLORES CIRERA VILLAPANDO</t>
  </si>
  <si>
    <t>SVETLANA DEMENTIEVA</t>
  </si>
  <si>
    <t>MISERICÒRDIA CLAVÉ NOMDEDÉU</t>
  </si>
  <si>
    <t>GAVARRES</t>
  </si>
  <si>
    <t>TERESA FUENTES MARÍN</t>
  </si>
  <si>
    <t>MONTSERRAT CALDERÓN ÁLVARO</t>
  </si>
  <si>
    <t>M. ÁNGELES GARCÍA DUEÑAS</t>
  </si>
  <si>
    <t>RAFAELA OSUNA CHAMIZO</t>
  </si>
  <si>
    <t>CONCHITA SERRANO LARA</t>
  </si>
  <si>
    <t>CARMEN CERVANTES MORA</t>
  </si>
  <si>
    <t>YOLANDA MARTÍNEZ MARTÍN</t>
  </si>
  <si>
    <t>CARMEN MONTANER LINARES</t>
  </si>
  <si>
    <t>M. ALICIA TORRALBA MARÍN</t>
  </si>
  <si>
    <t>NÚRIA MONTANER LINARES</t>
  </si>
  <si>
    <t>MARTA TANCÓ OLIVERAS</t>
  </si>
  <si>
    <t>ESTHER BAILÓN SASTRE</t>
  </si>
  <si>
    <t>NATÀLIA LILIANA ALCARAZ</t>
  </si>
  <si>
    <t>PATRÍCIA FUENTE CATALÀ</t>
  </si>
  <si>
    <t>CRISTINA VALLS GIRALT</t>
  </si>
  <si>
    <t>NÚRIA NAPAL GIOL</t>
  </si>
  <si>
    <t>ELENA TÀRREGA ROMAGUERA</t>
  </si>
  <si>
    <t>ÁNGELES ÁLVAREZ RODRÍGUEZ</t>
  </si>
  <si>
    <t>JUDITH BAHAMONDE PLA</t>
  </si>
  <si>
    <t>ESTHER TORNER HERNÁNDEZ</t>
  </si>
  <si>
    <t>ELISABET CEJUDO JUSTO</t>
  </si>
  <si>
    <t>GEMMA GARCÍA ALBIÑANA</t>
  </si>
  <si>
    <t>LLIC</t>
  </si>
  <si>
    <t>SANDRA BARANGE VILLAVECCHIA</t>
  </si>
  <si>
    <t>TERESA RODRÍGUEZ LADRÓN DE G.</t>
  </si>
  <si>
    <t>MÒNICA PETRUZZELLI NEGRISSOLO</t>
  </si>
  <si>
    <t>ISABEL CASTANEDA MARIN</t>
  </si>
  <si>
    <t>ROSA M. VILA JUANEDA</t>
  </si>
  <si>
    <t>SÍLVIA ALCOVÉ CLAVÉ</t>
  </si>
  <si>
    <t>MERCEDES GIMENO GARCÍA</t>
  </si>
  <si>
    <t>MONTSERRAT SÁNCHEZ RODRÍGUEZ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</si>
</sst>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D35" sqref="D3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31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32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33</v>
      </c>
      <c r="D9" s="20"/>
      <c r="E9" s="11">
        <v>3</v>
      </c>
      <c r="G9" s="9" t="s">
        <v>34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35</v>
      </c>
      <c r="E11" s="11">
        <v>5</v>
      </c>
      <c r="F11" s="11"/>
      <c r="G11" s="9" t="s">
        <v>36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37</v>
      </c>
      <c r="E13" s="11">
        <v>10</v>
      </c>
      <c r="F13" s="11"/>
      <c r="G13" s="9" t="s">
        <v>38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</v>
      </c>
      <c r="E15" s="11">
        <v>10</v>
      </c>
      <c r="F15" s="11"/>
      <c r="G15" s="9" t="str">
        <f>G11</f>
        <v>VILABOWLING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</v>
      </c>
      <c r="E17" s="11">
        <v>7</v>
      </c>
      <c r="F17" s="11"/>
      <c r="G17" s="9" t="str">
        <f>G13</f>
        <v>XTREME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</v>
      </c>
      <c r="E19" s="11">
        <v>7</v>
      </c>
      <c r="F19" s="11"/>
      <c r="G19" s="9" t="str">
        <f>C11</f>
        <v>CATS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9</v>
      </c>
      <c r="F21" s="11"/>
      <c r="G21" s="9" t="str">
        <f>C9</f>
        <v>VALLÈS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</v>
      </c>
      <c r="E23" s="11">
        <v>0</v>
      </c>
      <c r="F23" s="11"/>
      <c r="G23" s="9" t="str">
        <f>C13</f>
        <v>MEDITERRÀNIA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</v>
      </c>
      <c r="E25" s="11">
        <v>4</v>
      </c>
      <c r="F25" s="11"/>
      <c r="G25" s="9" t="str">
        <f>G11</f>
        <v>VILABOWLING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</v>
      </c>
      <c r="E27" s="11">
        <v>8</v>
      </c>
      <c r="F27" s="11"/>
      <c r="G27" s="9" t="str">
        <f>G13</f>
        <v>XTREME</v>
      </c>
      <c r="I27" s="11">
        <v>2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VILABOWLING</v>
      </c>
      <c r="E29" s="11">
        <v>7</v>
      </c>
      <c r="F29" s="11"/>
      <c r="G29" s="9" t="str">
        <f>C9</f>
        <v>VALLÈS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4</v>
      </c>
      <c r="G31" s="9" t="str">
        <f>C13</f>
        <v>MEDITERRÀNIA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</v>
      </c>
      <c r="E33" s="11">
        <v>1</v>
      </c>
      <c r="G33" s="9" t="str">
        <f>C13</f>
        <v>MEDITERRÀNIA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</v>
      </c>
      <c r="E35" s="11">
        <v>2</v>
      </c>
      <c r="G35" s="9" t="str">
        <f>C11</f>
        <v>CATS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VILABOWLING</v>
      </c>
      <c r="E37" s="11">
        <v>3</v>
      </c>
      <c r="G37" s="9" t="str">
        <f>G9</f>
        <v>LES GAVARRES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37</v>
      </c>
      <c r="C45" s="39"/>
      <c r="D45" s="15"/>
      <c r="E45" s="43">
        <f>10+10+10+6+9</f>
        <v>45</v>
      </c>
      <c r="F45" s="44"/>
      <c r="G45" s="44"/>
      <c r="H45" s="42">
        <f aca="true" t="shared" si="0" ref="H45:H50">SUM(E45:G45)</f>
        <v>45</v>
      </c>
      <c r="J45" s="5"/>
      <c r="K45" s="5"/>
    </row>
    <row r="46" spans="2:11" ht="20.25">
      <c r="B46" s="30" t="s">
        <v>34</v>
      </c>
      <c r="C46" s="13"/>
      <c r="D46" s="14"/>
      <c r="E46" s="43">
        <f>7+7+0+8+7</f>
        <v>29</v>
      </c>
      <c r="F46" s="44"/>
      <c r="G46" s="44"/>
      <c r="H46" s="42">
        <f t="shared" si="0"/>
        <v>29</v>
      </c>
      <c r="J46" s="14"/>
      <c r="K46" s="14"/>
    </row>
    <row r="47" spans="2:11" ht="20.25">
      <c r="B47" s="38" t="s">
        <v>35</v>
      </c>
      <c r="C47" s="39"/>
      <c r="D47" s="15"/>
      <c r="E47" s="43">
        <f>5+3+9+4+8</f>
        <v>29</v>
      </c>
      <c r="F47" s="45"/>
      <c r="G47" s="45"/>
      <c r="H47" s="42">
        <f t="shared" si="0"/>
        <v>29</v>
      </c>
      <c r="J47" s="14"/>
      <c r="K47" s="14"/>
    </row>
    <row r="48" spans="2:11" ht="20.25">
      <c r="B48" s="30" t="s">
        <v>36</v>
      </c>
      <c r="C48" s="26"/>
      <c r="D48" s="13"/>
      <c r="E48" s="43">
        <f>5+0+6+7+3</f>
        <v>21</v>
      </c>
      <c r="F48" s="44"/>
      <c r="G48" s="44"/>
      <c r="H48" s="42">
        <f t="shared" si="0"/>
        <v>21</v>
      </c>
      <c r="J48" s="14"/>
      <c r="K48" s="14"/>
    </row>
    <row r="49" spans="2:11" ht="20.25">
      <c r="B49" s="38" t="s">
        <v>33</v>
      </c>
      <c r="C49" s="39"/>
      <c r="D49" s="15"/>
      <c r="E49" s="43">
        <f>3+7+1+3+1</f>
        <v>15</v>
      </c>
      <c r="F49" s="44"/>
      <c r="G49" s="44"/>
      <c r="H49" s="42">
        <f t="shared" si="0"/>
        <v>15</v>
      </c>
      <c r="J49" s="14"/>
      <c r="K49" s="14"/>
    </row>
    <row r="50" spans="2:11" ht="20.25">
      <c r="B50" s="38" t="s">
        <v>38</v>
      </c>
      <c r="C50" s="39"/>
      <c r="D50" s="41"/>
      <c r="E50" s="43">
        <f>0+3+4+2+2</f>
        <v>11</v>
      </c>
      <c r="F50" s="44"/>
      <c r="G50" s="44"/>
      <c r="H50" s="42">
        <f t="shared" si="0"/>
        <v>11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0">
      <selection activeCell="D36" sqref="D3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31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39502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VALLÈS</v>
      </c>
      <c r="D9" s="20"/>
      <c r="E9" s="11">
        <v>6</v>
      </c>
      <c r="G9" s="9" t="str">
        <f>'Equips 1aC'!G9</f>
        <v>LES GAVARRES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4</v>
      </c>
      <c r="F11" s="11"/>
      <c r="G11" s="9" t="str">
        <f>'Equips 1aC'!G11</f>
        <v>VILABOWLING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MEDITERRÀNIA</v>
      </c>
      <c r="E13" s="11">
        <v>7</v>
      </c>
      <c r="F13" s="11"/>
      <c r="G13" s="9" t="str">
        <f>'Equips 1aC'!G13</f>
        <v>XTREME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</v>
      </c>
      <c r="E15" s="11">
        <v>8</v>
      </c>
      <c r="F15" s="11"/>
      <c r="G15" s="9" t="str">
        <f>G11</f>
        <v>VILABOWLING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</v>
      </c>
      <c r="E17" s="11">
        <v>7</v>
      </c>
      <c r="F17" s="11"/>
      <c r="G17" s="9" t="str">
        <f>G13</f>
        <v>XTREME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</v>
      </c>
      <c r="E19" s="11">
        <v>8</v>
      </c>
      <c r="F19" s="11"/>
      <c r="G19" s="9" t="str">
        <f>C11</f>
        <v>CATS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8</v>
      </c>
      <c r="F21" s="11"/>
      <c r="G21" s="9" t="str">
        <f>C9</f>
        <v>VALLÈS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</v>
      </c>
      <c r="E23" s="11">
        <v>6</v>
      </c>
      <c r="F23" s="11"/>
      <c r="G23" s="9" t="str">
        <f>C13</f>
        <v>MEDITERRÀNIA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</v>
      </c>
      <c r="E25" s="11">
        <v>2</v>
      </c>
      <c r="F25" s="11"/>
      <c r="G25" s="9" t="str">
        <f>G11</f>
        <v>VILABOWLING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</v>
      </c>
      <c r="E27" s="11">
        <v>6</v>
      </c>
      <c r="F27" s="11"/>
      <c r="G27" s="9" t="str">
        <f>G13</f>
        <v>XTREME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VILABOWLING</v>
      </c>
      <c r="E29" s="11">
        <v>2</v>
      </c>
      <c r="F29" s="11"/>
      <c r="G29" s="9" t="str">
        <f>C9</f>
        <v>VALLÈS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1</v>
      </c>
      <c r="G31" s="9" t="str">
        <f>C13</f>
        <v>MEDITERRÀNIA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</v>
      </c>
      <c r="E33" s="11">
        <v>4</v>
      </c>
      <c r="G33" s="9" t="str">
        <f>C13</f>
        <v>MEDITERRÀNIA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</v>
      </c>
      <c r="E35" s="11">
        <v>3</v>
      </c>
      <c r="G35" s="9" t="str">
        <f>C11</f>
        <v>CATS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VILABOWLING</v>
      </c>
      <c r="E37" s="11">
        <v>2</v>
      </c>
      <c r="G37" s="9" t="str">
        <f>G9</f>
        <v>LES GAVARRES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37</v>
      </c>
      <c r="C45" s="39"/>
      <c r="D45" s="15"/>
      <c r="E45" s="43">
        <f>10+10+10+6+9</f>
        <v>45</v>
      </c>
      <c r="F45" s="43">
        <f>7+8+4+9+6</f>
        <v>34</v>
      </c>
      <c r="G45" s="44"/>
      <c r="H45" s="42">
        <f aca="true" t="shared" si="0" ref="H45:H50">SUM(E45:G45)</f>
        <v>79</v>
      </c>
      <c r="J45" s="5"/>
      <c r="K45" s="5"/>
    </row>
    <row r="46" spans="2:11" ht="20.25">
      <c r="B46" s="30" t="s">
        <v>34</v>
      </c>
      <c r="C46" s="13"/>
      <c r="D46" s="14"/>
      <c r="E46" s="43">
        <f>7+7+0+8+7</f>
        <v>29</v>
      </c>
      <c r="F46" s="43">
        <f>4+8+6+6+8</f>
        <v>32</v>
      </c>
      <c r="G46" s="44"/>
      <c r="H46" s="42">
        <f t="shared" si="0"/>
        <v>61</v>
      </c>
      <c r="J46" s="14"/>
      <c r="K46" s="14"/>
    </row>
    <row r="47" spans="2:11" ht="20.25">
      <c r="B47" s="38" t="s">
        <v>35</v>
      </c>
      <c r="C47" s="39"/>
      <c r="D47" s="15"/>
      <c r="E47" s="43">
        <f>5+3+9+4+8</f>
        <v>29</v>
      </c>
      <c r="F47" s="43">
        <f>4+2+8+1+7</f>
        <v>22</v>
      </c>
      <c r="G47" s="45"/>
      <c r="H47" s="42">
        <f t="shared" si="0"/>
        <v>51</v>
      </c>
      <c r="J47" s="14"/>
      <c r="K47" s="14"/>
    </row>
    <row r="48" spans="2:11" ht="20.25">
      <c r="B48" s="30" t="s">
        <v>33</v>
      </c>
      <c r="C48" s="26"/>
      <c r="D48" s="13"/>
      <c r="E48" s="43">
        <f>3+7+1+3+1</f>
        <v>15</v>
      </c>
      <c r="F48" s="43">
        <f>6+7+2+8+4</f>
        <v>27</v>
      </c>
      <c r="G48" s="44"/>
      <c r="H48" s="42">
        <f t="shared" si="0"/>
        <v>42</v>
      </c>
      <c r="J48" s="14"/>
      <c r="K48" s="14"/>
    </row>
    <row r="49" spans="2:11" ht="20.25">
      <c r="B49" s="38" t="s">
        <v>36</v>
      </c>
      <c r="C49" s="39"/>
      <c r="D49" s="15"/>
      <c r="E49" s="43">
        <f>5+0+6+7+3</f>
        <v>21</v>
      </c>
      <c r="F49" s="43">
        <f>6+2+8+2+2</f>
        <v>20</v>
      </c>
      <c r="G49" s="44"/>
      <c r="H49" s="42">
        <f t="shared" si="0"/>
        <v>41</v>
      </c>
      <c r="J49" s="14"/>
      <c r="K49" s="14"/>
    </row>
    <row r="50" spans="2:11" ht="20.25">
      <c r="B50" s="38" t="s">
        <v>38</v>
      </c>
      <c r="C50" s="39"/>
      <c r="D50" s="41"/>
      <c r="E50" s="43">
        <f>0+3+4+2+2</f>
        <v>11</v>
      </c>
      <c r="F50" s="43">
        <f>3+3+2+4+3</f>
        <v>15</v>
      </c>
      <c r="G50" s="44"/>
      <c r="H50" s="42">
        <f t="shared" si="0"/>
        <v>26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31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39580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VALLÈS</v>
      </c>
      <c r="D9" s="20"/>
      <c r="E9" s="11">
        <v>2</v>
      </c>
      <c r="G9" s="9" t="str">
        <f>'Equips 1aC'!G9</f>
        <v>LES GAVARRES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7</v>
      </c>
      <c r="F11" s="11"/>
      <c r="G11" s="9" t="str">
        <f>'Equips 1aC'!G11</f>
        <v>VILABOWLING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MEDITERRÀNIA</v>
      </c>
      <c r="E13" s="11">
        <v>10</v>
      </c>
      <c r="F13" s="11"/>
      <c r="G13" s="9" t="str">
        <f>'Equips 1aC'!G13</f>
        <v>XTREME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</v>
      </c>
      <c r="E15" s="11">
        <v>10</v>
      </c>
      <c r="F15" s="11"/>
      <c r="G15" s="9" t="str">
        <f>G11</f>
        <v>VILABOWLING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</v>
      </c>
      <c r="E17" s="11">
        <v>9</v>
      </c>
      <c r="F17" s="11"/>
      <c r="G17" s="9" t="str">
        <f>G13</f>
        <v>XTREME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</v>
      </c>
      <c r="E19" s="11">
        <v>5</v>
      </c>
      <c r="F19" s="11"/>
      <c r="G19" s="9" t="str">
        <f>C11</f>
        <v>CATS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4</v>
      </c>
      <c r="F21" s="11"/>
      <c r="G21" s="9" t="str">
        <f>C9</f>
        <v>VALLÈS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</v>
      </c>
      <c r="E23" s="11">
        <v>4</v>
      </c>
      <c r="F23" s="11"/>
      <c r="G23" s="9" t="str">
        <f>C13</f>
        <v>MEDITERRÀNIA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</v>
      </c>
      <c r="E25" s="11">
        <v>4</v>
      </c>
      <c r="F25" s="11"/>
      <c r="G25" s="9" t="str">
        <f>G11</f>
        <v>VILABOWLING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</v>
      </c>
      <c r="E27" s="11">
        <v>8</v>
      </c>
      <c r="F27" s="11"/>
      <c r="G27" s="9" t="str">
        <f>G13</f>
        <v>XTREME</v>
      </c>
      <c r="I27" s="11">
        <v>2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VILABOWLING</v>
      </c>
      <c r="E29" s="11">
        <v>2</v>
      </c>
      <c r="F29" s="11"/>
      <c r="G29" s="9" t="str">
        <f>C9</f>
        <v>VALLÈS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2</v>
      </c>
      <c r="G31" s="9" t="str">
        <f>C13</f>
        <v>MEDITERRÀNIA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</v>
      </c>
      <c r="E33" s="11">
        <v>5</v>
      </c>
      <c r="G33" s="9" t="str">
        <f>C13</f>
        <v>MEDITERRÀNIA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</v>
      </c>
      <c r="E35" s="11">
        <v>8</v>
      </c>
      <c r="G35" s="9" t="str">
        <f>C11</f>
        <v>CATS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VILABOWLING</v>
      </c>
      <c r="E37" s="11">
        <v>5</v>
      </c>
      <c r="G37" s="9" t="str">
        <f>G9</f>
        <v>LES GAVARRES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37</v>
      </c>
      <c r="C45" s="39"/>
      <c r="D45" s="15"/>
      <c r="E45" s="43">
        <f>10+10+10+6+9</f>
        <v>45</v>
      </c>
      <c r="F45" s="43">
        <f>7+8+4+9+6</f>
        <v>34</v>
      </c>
      <c r="G45" s="43">
        <f>10+10+6+8+5</f>
        <v>39</v>
      </c>
      <c r="H45" s="42">
        <f aca="true" t="shared" si="0" ref="H45:H50">SUM(E45:G45)</f>
        <v>118</v>
      </c>
      <c r="J45" s="5"/>
      <c r="K45" s="5"/>
    </row>
    <row r="46" spans="2:11" ht="20.25">
      <c r="B46" s="30" t="s">
        <v>34</v>
      </c>
      <c r="C46" s="13"/>
      <c r="D46" s="14"/>
      <c r="E46" s="43">
        <f>7+7+0+8+7</f>
        <v>29</v>
      </c>
      <c r="F46" s="43">
        <f>4+8+6+6+8</f>
        <v>32</v>
      </c>
      <c r="G46" s="43">
        <f>8+5+4+8+5</f>
        <v>30</v>
      </c>
      <c r="H46" s="42">
        <f t="shared" si="0"/>
        <v>91</v>
      </c>
      <c r="J46" s="14"/>
      <c r="K46" s="14"/>
    </row>
    <row r="47" spans="2:11" ht="20.25">
      <c r="B47" s="38" t="s">
        <v>33</v>
      </c>
      <c r="C47" s="39"/>
      <c r="D47" s="15"/>
      <c r="E47" s="43">
        <f>3+7+1+3+1</f>
        <v>15</v>
      </c>
      <c r="F47" s="43">
        <f>6+7+2+8+4</f>
        <v>27</v>
      </c>
      <c r="G47" s="43">
        <f>2+9+6+8+5</f>
        <v>30</v>
      </c>
      <c r="H47" s="42">
        <f t="shared" si="0"/>
        <v>72</v>
      </c>
      <c r="J47" s="14"/>
      <c r="K47" s="14"/>
    </row>
    <row r="48" spans="2:11" ht="20.25">
      <c r="B48" s="30" t="s">
        <v>35</v>
      </c>
      <c r="C48" s="26"/>
      <c r="D48" s="13"/>
      <c r="E48" s="43">
        <f>5+3+9+4+8</f>
        <v>29</v>
      </c>
      <c r="F48" s="43">
        <f>4+2+8+1+7</f>
        <v>22</v>
      </c>
      <c r="G48" s="43">
        <f>7+5+4+2+2</f>
        <v>20</v>
      </c>
      <c r="H48" s="42">
        <f t="shared" si="0"/>
        <v>71</v>
      </c>
      <c r="J48" s="14"/>
      <c r="K48" s="14"/>
    </row>
    <row r="49" spans="2:11" ht="20.25">
      <c r="B49" s="38" t="s">
        <v>36</v>
      </c>
      <c r="C49" s="39"/>
      <c r="D49" s="15"/>
      <c r="E49" s="43">
        <f>5+0+6+7+3</f>
        <v>21</v>
      </c>
      <c r="F49" s="43">
        <f>6+2+8+2+2</f>
        <v>20</v>
      </c>
      <c r="G49" s="43">
        <f>3+0+6+2+5</f>
        <v>16</v>
      </c>
      <c r="H49" s="42">
        <f t="shared" si="0"/>
        <v>57</v>
      </c>
      <c r="J49" s="14"/>
      <c r="K49" s="14"/>
    </row>
    <row r="50" spans="2:11" ht="20.25">
      <c r="B50" s="38" t="s">
        <v>38</v>
      </c>
      <c r="C50" s="39"/>
      <c r="D50" s="41"/>
      <c r="E50" s="43">
        <f>0+3+4+2+2</f>
        <v>11</v>
      </c>
      <c r="F50" s="43">
        <f>3+3+2+4+3</f>
        <v>15</v>
      </c>
      <c r="G50" s="43">
        <f>0+1+4+2+8</f>
        <v>15</v>
      </c>
      <c r="H50" s="42">
        <f t="shared" si="0"/>
        <v>41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3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D9" sqref="D9"/>
    </sheetView>
  </sheetViews>
  <sheetFormatPr defaultColWidth="9.625" defaultRowHeight="12.75"/>
  <cols>
    <col min="1" max="1" width="5.75390625" style="1" customWidth="1"/>
    <col min="2" max="2" width="5.625" style="1" bestFit="1" customWidth="1"/>
    <col min="3" max="3" width="6.625" style="1" hidden="1" customWidth="1"/>
    <col min="4" max="4" width="33.50390625" style="1" customWidth="1"/>
    <col min="5" max="5" width="15.25390625" style="1" customWidth="1"/>
    <col min="6" max="35" width="3.625" style="1" hidden="1" customWidth="1"/>
    <col min="36" max="36" width="6.00390625" style="1" bestFit="1" customWidth="1"/>
    <col min="37" max="38" width="5.50390625" style="1" bestFit="1" customWidth="1"/>
    <col min="39" max="39" width="6.125" style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66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1</v>
      </c>
      <c r="B5" s="48">
        <v>1620</v>
      </c>
      <c r="C5" s="48"/>
      <c r="D5" s="48" t="s">
        <v>74</v>
      </c>
      <c r="E5" s="48" t="s">
        <v>38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>
        <v>174</v>
      </c>
      <c r="AI5" s="48">
        <v>253</v>
      </c>
      <c r="AJ5" s="49">
        <f aca="true" t="shared" si="0" ref="AJ5:AJ42">SUM(F5:O5)</f>
        <v>0</v>
      </c>
      <c r="AK5" s="49">
        <f aca="true" t="shared" si="1" ref="AK5:AK42">SUM(P5:Y5)</f>
        <v>0</v>
      </c>
      <c r="AL5" s="49">
        <f aca="true" t="shared" si="2" ref="AL5:AL42">SUM(Z5:AI5)</f>
        <v>427</v>
      </c>
      <c r="AM5" s="49">
        <f aca="true" t="shared" si="3" ref="AM5:AM42">SUM(AJ5:AL5)</f>
        <v>427</v>
      </c>
      <c r="AN5" s="49">
        <f aca="true" t="shared" si="4" ref="AN5:AN42">COUNT(F5:AI5)</f>
        <v>2</v>
      </c>
      <c r="AO5" s="50">
        <f aca="true" t="shared" si="5" ref="AO5:AO42">(AM5/AN5)</f>
        <v>213.5</v>
      </c>
    </row>
    <row r="6" spans="1:41" ht="12.75">
      <c r="A6" s="48">
        <v>2</v>
      </c>
      <c r="B6" s="48">
        <v>1059</v>
      </c>
      <c r="C6" s="48">
        <v>15959</v>
      </c>
      <c r="D6" s="48" t="s">
        <v>39</v>
      </c>
      <c r="E6" s="48" t="s">
        <v>33</v>
      </c>
      <c r="F6" s="48">
        <v>237</v>
      </c>
      <c r="G6" s="48">
        <v>244</v>
      </c>
      <c r="H6" s="48">
        <v>184</v>
      </c>
      <c r="I6" s="48">
        <v>238</v>
      </c>
      <c r="J6" s="48">
        <v>216</v>
      </c>
      <c r="K6" s="48">
        <v>181</v>
      </c>
      <c r="L6" s="48">
        <v>239</v>
      </c>
      <c r="M6" s="48">
        <v>147</v>
      </c>
      <c r="N6" s="48">
        <v>180</v>
      </c>
      <c r="O6" s="48">
        <v>236</v>
      </c>
      <c r="P6" s="48">
        <v>171</v>
      </c>
      <c r="Q6" s="48">
        <v>185</v>
      </c>
      <c r="R6" s="48">
        <v>177</v>
      </c>
      <c r="S6" s="48">
        <v>202</v>
      </c>
      <c r="T6" s="48">
        <v>146</v>
      </c>
      <c r="U6" s="48">
        <v>218</v>
      </c>
      <c r="V6" s="48">
        <v>277</v>
      </c>
      <c r="W6" s="48">
        <v>251</v>
      </c>
      <c r="X6" s="48">
        <v>184</v>
      </c>
      <c r="Y6" s="48">
        <v>169</v>
      </c>
      <c r="Z6" s="48">
        <v>192</v>
      </c>
      <c r="AA6" s="48">
        <v>203</v>
      </c>
      <c r="AB6" s="48">
        <v>151</v>
      </c>
      <c r="AC6" s="48">
        <v>180</v>
      </c>
      <c r="AD6" s="48">
        <v>201</v>
      </c>
      <c r="AE6" s="48">
        <v>279</v>
      </c>
      <c r="AF6" s="48">
        <v>171</v>
      </c>
      <c r="AG6" s="48">
        <v>237</v>
      </c>
      <c r="AH6" s="48">
        <v>193</v>
      </c>
      <c r="AI6" s="48">
        <v>174</v>
      </c>
      <c r="AJ6" s="49">
        <f t="shared" si="0"/>
        <v>2102</v>
      </c>
      <c r="AK6" s="49">
        <f t="shared" si="1"/>
        <v>1980</v>
      </c>
      <c r="AL6" s="49">
        <f t="shared" si="2"/>
        <v>1981</v>
      </c>
      <c r="AM6" s="49">
        <f t="shared" si="3"/>
        <v>6063</v>
      </c>
      <c r="AN6" s="49">
        <f t="shared" si="4"/>
        <v>30</v>
      </c>
      <c r="AO6" s="50">
        <f t="shared" si="5"/>
        <v>202.1</v>
      </c>
    </row>
    <row r="7" spans="1:41" ht="12.75">
      <c r="A7" s="48">
        <v>3</v>
      </c>
      <c r="B7" s="48">
        <v>32</v>
      </c>
      <c r="C7" s="48">
        <v>4322</v>
      </c>
      <c r="D7" s="48" t="s">
        <v>61</v>
      </c>
      <c r="E7" s="48" t="s">
        <v>37</v>
      </c>
      <c r="F7" s="48">
        <v>183</v>
      </c>
      <c r="G7" s="48">
        <v>178</v>
      </c>
      <c r="H7" s="48">
        <v>171</v>
      </c>
      <c r="I7" s="48">
        <v>197</v>
      </c>
      <c r="J7" s="48">
        <v>257</v>
      </c>
      <c r="K7" s="48">
        <v>190</v>
      </c>
      <c r="L7" s="48"/>
      <c r="M7" s="48"/>
      <c r="N7" s="48">
        <v>152</v>
      </c>
      <c r="O7" s="48">
        <v>209</v>
      </c>
      <c r="P7" s="48"/>
      <c r="Q7" s="48"/>
      <c r="R7" s="48">
        <v>180</v>
      </c>
      <c r="S7" s="48">
        <v>162</v>
      </c>
      <c r="T7" s="48">
        <v>159</v>
      </c>
      <c r="U7" s="48">
        <v>151</v>
      </c>
      <c r="V7" s="48">
        <v>139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9">
        <f t="shared" si="0"/>
        <v>1537</v>
      </c>
      <c r="AK7" s="49">
        <f t="shared" si="1"/>
        <v>791</v>
      </c>
      <c r="AL7" s="49">
        <f t="shared" si="2"/>
        <v>0</v>
      </c>
      <c r="AM7" s="49">
        <f t="shared" si="3"/>
        <v>2328</v>
      </c>
      <c r="AN7" s="49">
        <f t="shared" si="4"/>
        <v>13</v>
      </c>
      <c r="AO7" s="50">
        <f t="shared" si="5"/>
        <v>179.07692307692307</v>
      </c>
    </row>
    <row r="8" spans="1:41" ht="12.75">
      <c r="A8" s="48">
        <v>4</v>
      </c>
      <c r="B8" s="48">
        <v>1326</v>
      </c>
      <c r="C8" s="48">
        <v>2919</v>
      </c>
      <c r="D8" s="48" t="s">
        <v>48</v>
      </c>
      <c r="E8" s="48" t="s">
        <v>35</v>
      </c>
      <c r="F8" s="48">
        <v>141</v>
      </c>
      <c r="G8" s="48">
        <v>171</v>
      </c>
      <c r="H8" s="48">
        <v>176</v>
      </c>
      <c r="I8" s="48">
        <v>166</v>
      </c>
      <c r="J8" s="48">
        <v>198</v>
      </c>
      <c r="K8" s="48">
        <v>202</v>
      </c>
      <c r="L8" s="48">
        <v>165</v>
      </c>
      <c r="M8" s="48">
        <v>183</v>
      </c>
      <c r="N8" s="48">
        <v>201</v>
      </c>
      <c r="O8" s="48">
        <v>195</v>
      </c>
      <c r="P8" s="48">
        <v>178</v>
      </c>
      <c r="Q8" s="48">
        <v>126</v>
      </c>
      <c r="R8" s="48">
        <v>143</v>
      </c>
      <c r="S8" s="48">
        <v>157</v>
      </c>
      <c r="T8" s="48">
        <v>178</v>
      </c>
      <c r="U8" s="48">
        <v>216</v>
      </c>
      <c r="V8" s="48">
        <v>169</v>
      </c>
      <c r="W8" s="48">
        <v>170</v>
      </c>
      <c r="X8" s="48">
        <v>161</v>
      </c>
      <c r="Y8" s="48">
        <v>170</v>
      </c>
      <c r="Z8" s="48">
        <v>138</v>
      </c>
      <c r="AA8" s="48">
        <v>171</v>
      </c>
      <c r="AB8" s="48">
        <v>179</v>
      </c>
      <c r="AC8" s="48">
        <v>157</v>
      </c>
      <c r="AD8" s="48">
        <v>191</v>
      </c>
      <c r="AE8" s="48">
        <v>207</v>
      </c>
      <c r="AF8" s="48">
        <v>208</v>
      </c>
      <c r="AG8" s="48">
        <v>189</v>
      </c>
      <c r="AH8" s="48">
        <v>146</v>
      </c>
      <c r="AI8" s="48">
        <v>163</v>
      </c>
      <c r="AJ8" s="49">
        <f t="shared" si="0"/>
        <v>1798</v>
      </c>
      <c r="AK8" s="49">
        <f t="shared" si="1"/>
        <v>1668</v>
      </c>
      <c r="AL8" s="49">
        <f t="shared" si="2"/>
        <v>1749</v>
      </c>
      <c r="AM8" s="49">
        <f t="shared" si="3"/>
        <v>5215</v>
      </c>
      <c r="AN8" s="49">
        <f t="shared" si="4"/>
        <v>30</v>
      </c>
      <c r="AO8" s="50">
        <f t="shared" si="5"/>
        <v>173.83333333333334</v>
      </c>
    </row>
    <row r="9" spans="1:41" ht="12.75">
      <c r="A9" s="48">
        <v>5</v>
      </c>
      <c r="B9" s="48">
        <v>1133</v>
      </c>
      <c r="C9" s="48">
        <v>15886</v>
      </c>
      <c r="D9" s="48" t="s">
        <v>58</v>
      </c>
      <c r="E9" s="48" t="s">
        <v>37</v>
      </c>
      <c r="F9" s="48"/>
      <c r="G9" s="48"/>
      <c r="H9" s="48">
        <v>217</v>
      </c>
      <c r="I9" s="48">
        <v>171</v>
      </c>
      <c r="J9" s="48">
        <v>161</v>
      </c>
      <c r="K9" s="48">
        <v>179</v>
      </c>
      <c r="L9" s="48">
        <v>188</v>
      </c>
      <c r="M9" s="48">
        <v>173</v>
      </c>
      <c r="N9" s="48">
        <v>150</v>
      </c>
      <c r="O9" s="48">
        <v>157</v>
      </c>
      <c r="P9" s="48">
        <v>168</v>
      </c>
      <c r="Q9" s="48">
        <v>150</v>
      </c>
      <c r="R9" s="48">
        <v>157</v>
      </c>
      <c r="S9" s="48">
        <v>157</v>
      </c>
      <c r="T9" s="48"/>
      <c r="U9" s="48">
        <v>172</v>
      </c>
      <c r="V9" s="48">
        <v>233</v>
      </c>
      <c r="W9" s="48">
        <v>203</v>
      </c>
      <c r="X9" s="48">
        <v>177</v>
      </c>
      <c r="Y9" s="48">
        <v>148</v>
      </c>
      <c r="Z9" s="48">
        <v>180</v>
      </c>
      <c r="AA9" s="48">
        <v>170</v>
      </c>
      <c r="AB9" s="48">
        <v>176</v>
      </c>
      <c r="AC9" s="48">
        <v>188</v>
      </c>
      <c r="AD9" s="48">
        <v>151</v>
      </c>
      <c r="AE9" s="48">
        <v>175</v>
      </c>
      <c r="AF9" s="48">
        <v>138</v>
      </c>
      <c r="AG9" s="48">
        <v>169</v>
      </c>
      <c r="AH9" s="48">
        <v>167</v>
      </c>
      <c r="AI9" s="48">
        <v>153</v>
      </c>
      <c r="AJ9" s="49">
        <f t="shared" si="0"/>
        <v>1396</v>
      </c>
      <c r="AK9" s="49">
        <f t="shared" si="1"/>
        <v>1565</v>
      </c>
      <c r="AL9" s="49">
        <f t="shared" si="2"/>
        <v>1667</v>
      </c>
      <c r="AM9" s="49">
        <f t="shared" si="3"/>
        <v>4628</v>
      </c>
      <c r="AN9" s="49">
        <f t="shared" si="4"/>
        <v>27</v>
      </c>
      <c r="AO9" s="50">
        <f t="shared" si="5"/>
        <v>171.40740740740742</v>
      </c>
    </row>
    <row r="10" spans="1:41" ht="12.75">
      <c r="A10" s="48">
        <v>6</v>
      </c>
      <c r="B10" s="48">
        <v>1874</v>
      </c>
      <c r="C10" s="48">
        <v>2249</v>
      </c>
      <c r="D10" s="48" t="s">
        <v>59</v>
      </c>
      <c r="E10" s="48" t="s">
        <v>37</v>
      </c>
      <c r="F10" s="48">
        <v>234</v>
      </c>
      <c r="G10" s="48">
        <v>195</v>
      </c>
      <c r="H10" s="48">
        <v>203</v>
      </c>
      <c r="I10" s="48">
        <v>128</v>
      </c>
      <c r="J10" s="48">
        <v>159</v>
      </c>
      <c r="K10" s="48">
        <v>219</v>
      </c>
      <c r="L10" s="48">
        <v>164</v>
      </c>
      <c r="M10" s="48">
        <v>189</v>
      </c>
      <c r="N10" s="48">
        <v>194</v>
      </c>
      <c r="O10" s="48">
        <v>176</v>
      </c>
      <c r="P10" s="48">
        <v>144</v>
      </c>
      <c r="Q10" s="48">
        <v>149</v>
      </c>
      <c r="R10" s="48"/>
      <c r="S10" s="48"/>
      <c r="T10" s="48">
        <v>128</v>
      </c>
      <c r="U10" s="48"/>
      <c r="V10" s="48">
        <v>180</v>
      </c>
      <c r="W10" s="48">
        <v>212</v>
      </c>
      <c r="X10" s="48">
        <v>154</v>
      </c>
      <c r="Y10" s="48">
        <v>179</v>
      </c>
      <c r="Z10" s="48">
        <v>162</v>
      </c>
      <c r="AA10" s="48">
        <v>190</v>
      </c>
      <c r="AB10" s="48">
        <v>159</v>
      </c>
      <c r="AC10" s="48">
        <v>146</v>
      </c>
      <c r="AD10" s="48">
        <v>151</v>
      </c>
      <c r="AE10" s="48">
        <v>166</v>
      </c>
      <c r="AF10" s="48">
        <v>186</v>
      </c>
      <c r="AG10" s="48">
        <v>109</v>
      </c>
      <c r="AH10" s="48">
        <v>165</v>
      </c>
      <c r="AI10" s="48">
        <v>162</v>
      </c>
      <c r="AJ10" s="49">
        <f t="shared" si="0"/>
        <v>1861</v>
      </c>
      <c r="AK10" s="49">
        <f t="shared" si="1"/>
        <v>1146</v>
      </c>
      <c r="AL10" s="49">
        <f t="shared" si="2"/>
        <v>1596</v>
      </c>
      <c r="AM10" s="49">
        <f t="shared" si="3"/>
        <v>4603</v>
      </c>
      <c r="AN10" s="49">
        <f t="shared" si="4"/>
        <v>27</v>
      </c>
      <c r="AO10" s="50">
        <f t="shared" si="5"/>
        <v>170.4814814814815</v>
      </c>
    </row>
    <row r="11" spans="1:41" ht="12.75">
      <c r="A11" s="48">
        <v>7</v>
      </c>
      <c r="B11" s="48">
        <v>1383</v>
      </c>
      <c r="C11" s="48">
        <v>21339</v>
      </c>
      <c r="D11" s="48" t="s">
        <v>69</v>
      </c>
      <c r="E11" s="48" t="s">
        <v>37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>
        <v>173</v>
      </c>
      <c r="S11" s="48">
        <v>212</v>
      </c>
      <c r="T11" s="48">
        <v>167</v>
      </c>
      <c r="U11" s="48">
        <v>160</v>
      </c>
      <c r="V11" s="48"/>
      <c r="W11" s="48">
        <v>152</v>
      </c>
      <c r="X11" s="48">
        <v>160</v>
      </c>
      <c r="Y11" s="48">
        <v>160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>
        <f t="shared" si="0"/>
        <v>0</v>
      </c>
      <c r="AK11" s="49">
        <f t="shared" si="1"/>
        <v>1184</v>
      </c>
      <c r="AL11" s="49">
        <f t="shared" si="2"/>
        <v>0</v>
      </c>
      <c r="AM11" s="49">
        <f t="shared" si="3"/>
        <v>1184</v>
      </c>
      <c r="AN11" s="49">
        <f t="shared" si="4"/>
        <v>7</v>
      </c>
      <c r="AO11" s="50">
        <f t="shared" si="5"/>
        <v>169.14285714285714</v>
      </c>
    </row>
    <row r="12" spans="1:41" ht="12.75">
      <c r="A12" s="48">
        <v>8</v>
      </c>
      <c r="B12" s="48">
        <v>1855</v>
      </c>
      <c r="C12" s="48">
        <v>33744</v>
      </c>
      <c r="D12" s="48" t="s">
        <v>54</v>
      </c>
      <c r="E12" s="48" t="s">
        <v>36</v>
      </c>
      <c r="F12" s="48">
        <v>156</v>
      </c>
      <c r="G12" s="48">
        <v>175</v>
      </c>
      <c r="H12" s="48">
        <v>171</v>
      </c>
      <c r="I12" s="48">
        <v>156</v>
      </c>
      <c r="J12" s="48">
        <v>174</v>
      </c>
      <c r="K12" s="48">
        <v>173</v>
      </c>
      <c r="L12" s="48">
        <v>195</v>
      </c>
      <c r="M12" s="48">
        <v>158</v>
      </c>
      <c r="N12" s="48">
        <v>187</v>
      </c>
      <c r="O12" s="48">
        <v>173</v>
      </c>
      <c r="P12" s="48">
        <v>179</v>
      </c>
      <c r="Q12" s="48">
        <v>187</v>
      </c>
      <c r="R12" s="48">
        <v>169</v>
      </c>
      <c r="S12" s="48">
        <v>187</v>
      </c>
      <c r="T12" s="48">
        <v>157</v>
      </c>
      <c r="U12" s="48">
        <v>182</v>
      </c>
      <c r="V12" s="48">
        <v>165</v>
      </c>
      <c r="W12" s="48">
        <v>202</v>
      </c>
      <c r="X12" s="48">
        <v>142</v>
      </c>
      <c r="Y12" s="48">
        <v>135</v>
      </c>
      <c r="Z12" s="48">
        <v>157</v>
      </c>
      <c r="AA12" s="48">
        <v>183</v>
      </c>
      <c r="AB12" s="48">
        <v>128</v>
      </c>
      <c r="AC12" s="48">
        <v>171</v>
      </c>
      <c r="AD12" s="48">
        <v>195</v>
      </c>
      <c r="AE12" s="48">
        <v>144</v>
      </c>
      <c r="AF12" s="48">
        <v>160</v>
      </c>
      <c r="AG12" s="48">
        <v>152</v>
      </c>
      <c r="AH12" s="48">
        <v>190</v>
      </c>
      <c r="AI12" s="48">
        <v>148</v>
      </c>
      <c r="AJ12" s="49">
        <f t="shared" si="0"/>
        <v>1718</v>
      </c>
      <c r="AK12" s="49">
        <f t="shared" si="1"/>
        <v>1705</v>
      </c>
      <c r="AL12" s="49">
        <f t="shared" si="2"/>
        <v>1628</v>
      </c>
      <c r="AM12" s="49">
        <f t="shared" si="3"/>
        <v>5051</v>
      </c>
      <c r="AN12" s="49">
        <f t="shared" si="4"/>
        <v>30</v>
      </c>
      <c r="AO12" s="50">
        <f t="shared" si="5"/>
        <v>168.36666666666667</v>
      </c>
    </row>
    <row r="13" spans="1:41" ht="12.75">
      <c r="A13" s="48">
        <v>9</v>
      </c>
      <c r="B13" s="48">
        <v>1410</v>
      </c>
      <c r="C13" s="48">
        <v>4562</v>
      </c>
      <c r="D13" s="48" t="s">
        <v>47</v>
      </c>
      <c r="E13" s="48" t="s">
        <v>43</v>
      </c>
      <c r="F13" s="48">
        <v>181</v>
      </c>
      <c r="G13" s="48">
        <v>152</v>
      </c>
      <c r="H13" s="48">
        <v>190</v>
      </c>
      <c r="I13" s="48">
        <v>197</v>
      </c>
      <c r="J13" s="48">
        <v>181</v>
      </c>
      <c r="K13" s="48">
        <v>164</v>
      </c>
      <c r="L13" s="48">
        <v>169</v>
      </c>
      <c r="M13" s="48">
        <v>209</v>
      </c>
      <c r="N13" s="48">
        <v>172</v>
      </c>
      <c r="O13" s="48">
        <v>200</v>
      </c>
      <c r="P13" s="48">
        <v>131</v>
      </c>
      <c r="Q13" s="48">
        <v>154</v>
      </c>
      <c r="R13" s="48">
        <v>139</v>
      </c>
      <c r="S13" s="48">
        <v>161</v>
      </c>
      <c r="T13" s="48">
        <v>171</v>
      </c>
      <c r="U13" s="48">
        <v>146</v>
      </c>
      <c r="V13" s="48"/>
      <c r="W13" s="48"/>
      <c r="X13" s="48">
        <v>139</v>
      </c>
      <c r="Y13" s="48">
        <v>166</v>
      </c>
      <c r="Z13" s="48">
        <v>163</v>
      </c>
      <c r="AA13" s="48">
        <v>177</v>
      </c>
      <c r="AB13" s="48">
        <v>178</v>
      </c>
      <c r="AC13" s="48">
        <v>157</v>
      </c>
      <c r="AD13" s="48">
        <v>203</v>
      </c>
      <c r="AE13" s="48">
        <v>166</v>
      </c>
      <c r="AF13" s="48">
        <v>138</v>
      </c>
      <c r="AG13" s="48">
        <v>170</v>
      </c>
      <c r="AH13" s="48">
        <v>174</v>
      </c>
      <c r="AI13" s="48">
        <v>143</v>
      </c>
      <c r="AJ13" s="49">
        <f t="shared" si="0"/>
        <v>1815</v>
      </c>
      <c r="AK13" s="49">
        <f t="shared" si="1"/>
        <v>1207</v>
      </c>
      <c r="AL13" s="49">
        <f t="shared" si="2"/>
        <v>1669</v>
      </c>
      <c r="AM13" s="49">
        <f t="shared" si="3"/>
        <v>4691</v>
      </c>
      <c r="AN13" s="49">
        <f t="shared" si="4"/>
        <v>28</v>
      </c>
      <c r="AO13" s="50">
        <f t="shared" si="5"/>
        <v>167.53571428571428</v>
      </c>
    </row>
    <row r="14" spans="1:41" ht="12.75">
      <c r="A14" s="48">
        <v>10</v>
      </c>
      <c r="B14" s="48">
        <v>1554</v>
      </c>
      <c r="C14" s="48">
        <v>4626</v>
      </c>
      <c r="D14" s="48" t="s">
        <v>68</v>
      </c>
      <c r="E14" s="48" t="s">
        <v>35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149</v>
      </c>
      <c r="Q14" s="48">
        <v>182</v>
      </c>
      <c r="R14" s="48">
        <v>172</v>
      </c>
      <c r="S14" s="48">
        <v>164</v>
      </c>
      <c r="T14" s="48">
        <v>193</v>
      </c>
      <c r="U14" s="48">
        <v>211</v>
      </c>
      <c r="V14" s="48">
        <v>208</v>
      </c>
      <c r="W14" s="48">
        <v>152</v>
      </c>
      <c r="X14" s="48">
        <v>151</v>
      </c>
      <c r="Y14" s="48">
        <v>157</v>
      </c>
      <c r="Z14" s="48">
        <v>191</v>
      </c>
      <c r="AA14" s="48">
        <v>130</v>
      </c>
      <c r="AB14" s="48">
        <v>151</v>
      </c>
      <c r="AC14" s="48">
        <v>158</v>
      </c>
      <c r="AD14" s="48">
        <v>140</v>
      </c>
      <c r="AE14" s="48">
        <v>168</v>
      </c>
      <c r="AF14" s="48">
        <v>151</v>
      </c>
      <c r="AG14" s="48">
        <v>165</v>
      </c>
      <c r="AH14" s="48">
        <v>147</v>
      </c>
      <c r="AI14" s="48">
        <v>151</v>
      </c>
      <c r="AJ14" s="49">
        <f t="shared" si="0"/>
        <v>0</v>
      </c>
      <c r="AK14" s="49">
        <f t="shared" si="1"/>
        <v>1739</v>
      </c>
      <c r="AL14" s="49">
        <f t="shared" si="2"/>
        <v>1552</v>
      </c>
      <c r="AM14" s="49">
        <f t="shared" si="3"/>
        <v>3291</v>
      </c>
      <c r="AN14" s="49">
        <f t="shared" si="4"/>
        <v>20</v>
      </c>
      <c r="AO14" s="50">
        <f t="shared" si="5"/>
        <v>164.55</v>
      </c>
    </row>
    <row r="15" spans="1:41" ht="12.75">
      <c r="A15" s="48">
        <v>11</v>
      </c>
      <c r="B15" s="48">
        <v>1166</v>
      </c>
      <c r="C15" s="48">
        <v>19955</v>
      </c>
      <c r="D15" s="48" t="s">
        <v>60</v>
      </c>
      <c r="E15" s="48" t="s">
        <v>37</v>
      </c>
      <c r="F15" s="48">
        <v>171</v>
      </c>
      <c r="G15" s="48">
        <v>152</v>
      </c>
      <c r="H15" s="48"/>
      <c r="I15" s="48"/>
      <c r="J15" s="48">
        <v>171</v>
      </c>
      <c r="K15" s="48">
        <v>204</v>
      </c>
      <c r="L15" s="48">
        <v>146</v>
      </c>
      <c r="M15" s="48">
        <v>140</v>
      </c>
      <c r="N15" s="48"/>
      <c r="O15" s="48"/>
      <c r="P15" s="48">
        <v>149</v>
      </c>
      <c r="Q15" s="48">
        <v>192</v>
      </c>
      <c r="R15" s="48">
        <v>140</v>
      </c>
      <c r="S15" s="48">
        <v>134</v>
      </c>
      <c r="T15" s="48"/>
      <c r="U15" s="48">
        <v>177</v>
      </c>
      <c r="V15" s="48">
        <v>168</v>
      </c>
      <c r="W15" s="48">
        <v>142</v>
      </c>
      <c r="X15" s="48">
        <v>150</v>
      </c>
      <c r="Y15" s="48">
        <v>149</v>
      </c>
      <c r="Z15" s="48">
        <v>161</v>
      </c>
      <c r="AA15" s="48">
        <v>179</v>
      </c>
      <c r="AB15" s="48">
        <v>148</v>
      </c>
      <c r="AC15" s="48">
        <v>154</v>
      </c>
      <c r="AD15" s="48">
        <v>160</v>
      </c>
      <c r="AE15" s="48">
        <v>232</v>
      </c>
      <c r="AF15" s="48">
        <v>183</v>
      </c>
      <c r="AG15" s="48">
        <v>180</v>
      </c>
      <c r="AH15" s="48">
        <v>146</v>
      </c>
      <c r="AI15" s="48">
        <v>171</v>
      </c>
      <c r="AJ15" s="49">
        <f t="shared" si="0"/>
        <v>984</v>
      </c>
      <c r="AK15" s="49">
        <f t="shared" si="1"/>
        <v>1401</v>
      </c>
      <c r="AL15" s="49">
        <f t="shared" si="2"/>
        <v>1714</v>
      </c>
      <c r="AM15" s="49">
        <f t="shared" si="3"/>
        <v>4099</v>
      </c>
      <c r="AN15" s="49">
        <f t="shared" si="4"/>
        <v>25</v>
      </c>
      <c r="AO15" s="50">
        <f t="shared" si="5"/>
        <v>163.96</v>
      </c>
    </row>
    <row r="16" spans="1:41" ht="12.75">
      <c r="A16" s="48">
        <v>12</v>
      </c>
      <c r="B16" s="48">
        <v>1856</v>
      </c>
      <c r="C16" s="48">
        <v>9599</v>
      </c>
      <c r="D16" s="48" t="s">
        <v>53</v>
      </c>
      <c r="E16" s="48" t="s">
        <v>36</v>
      </c>
      <c r="F16" s="48">
        <v>142</v>
      </c>
      <c r="G16" s="48">
        <v>169</v>
      </c>
      <c r="H16" s="48">
        <v>156</v>
      </c>
      <c r="I16" s="48">
        <v>163</v>
      </c>
      <c r="J16" s="48">
        <v>208</v>
      </c>
      <c r="K16" s="48">
        <v>180</v>
      </c>
      <c r="L16" s="48">
        <v>160</v>
      </c>
      <c r="M16" s="48">
        <v>181</v>
      </c>
      <c r="N16" s="48">
        <v>139</v>
      </c>
      <c r="O16" s="48">
        <v>123</v>
      </c>
      <c r="P16" s="48">
        <v>150</v>
      </c>
      <c r="Q16" s="48">
        <v>164</v>
      </c>
      <c r="R16" s="48">
        <v>154</v>
      </c>
      <c r="S16" s="48">
        <v>134</v>
      </c>
      <c r="T16" s="48">
        <v>213</v>
      </c>
      <c r="U16" s="48">
        <v>159</v>
      </c>
      <c r="V16" s="48">
        <v>169</v>
      </c>
      <c r="W16" s="48">
        <v>185</v>
      </c>
      <c r="X16" s="48">
        <v>217</v>
      </c>
      <c r="Y16" s="48">
        <v>145</v>
      </c>
      <c r="Z16" s="48">
        <v>168</v>
      </c>
      <c r="AA16" s="48">
        <v>156</v>
      </c>
      <c r="AB16" s="48">
        <v>185</v>
      </c>
      <c r="AC16" s="48">
        <v>144</v>
      </c>
      <c r="AD16" s="48">
        <v>176</v>
      </c>
      <c r="AE16" s="48">
        <v>150</v>
      </c>
      <c r="AF16" s="48">
        <v>149</v>
      </c>
      <c r="AG16" s="48">
        <v>158</v>
      </c>
      <c r="AH16" s="48">
        <v>156</v>
      </c>
      <c r="AI16" s="48">
        <v>158</v>
      </c>
      <c r="AJ16" s="49">
        <f t="shared" si="0"/>
        <v>1621</v>
      </c>
      <c r="AK16" s="49">
        <f t="shared" si="1"/>
        <v>1690</v>
      </c>
      <c r="AL16" s="49">
        <f t="shared" si="2"/>
        <v>1600</v>
      </c>
      <c r="AM16" s="49">
        <f>SUM(AJ16:AL16)</f>
        <v>4911</v>
      </c>
      <c r="AN16" s="49">
        <f t="shared" si="4"/>
        <v>30</v>
      </c>
      <c r="AO16" s="50">
        <f t="shared" si="5"/>
        <v>163.7</v>
      </c>
    </row>
    <row r="17" spans="1:41" ht="12.75">
      <c r="A17" s="48">
        <v>13</v>
      </c>
      <c r="B17" s="48">
        <v>1128</v>
      </c>
      <c r="C17" s="48">
        <v>15881</v>
      </c>
      <c r="D17" s="48" t="s">
        <v>57</v>
      </c>
      <c r="E17" s="48" t="s">
        <v>37</v>
      </c>
      <c r="F17" s="48">
        <v>166</v>
      </c>
      <c r="G17" s="48">
        <v>178</v>
      </c>
      <c r="H17" s="48">
        <v>191</v>
      </c>
      <c r="I17" s="48">
        <v>171</v>
      </c>
      <c r="J17" s="48"/>
      <c r="K17" s="48"/>
      <c r="L17" s="48">
        <v>163</v>
      </c>
      <c r="M17" s="48">
        <v>146</v>
      </c>
      <c r="N17" s="48">
        <v>212</v>
      </c>
      <c r="O17" s="48">
        <v>158</v>
      </c>
      <c r="P17" s="48">
        <v>140</v>
      </c>
      <c r="Q17" s="48">
        <v>132</v>
      </c>
      <c r="R17" s="48"/>
      <c r="S17" s="48"/>
      <c r="T17" s="48">
        <v>109</v>
      </c>
      <c r="U17" s="48"/>
      <c r="V17" s="48"/>
      <c r="W17" s="48"/>
      <c r="X17" s="48"/>
      <c r="Y17" s="48"/>
      <c r="Z17" s="48">
        <v>164</v>
      </c>
      <c r="AA17" s="48">
        <v>176</v>
      </c>
      <c r="AB17" s="48">
        <v>154</v>
      </c>
      <c r="AC17" s="48">
        <v>170</v>
      </c>
      <c r="AD17" s="48">
        <v>140</v>
      </c>
      <c r="AE17" s="48">
        <v>166</v>
      </c>
      <c r="AF17" s="48">
        <v>164</v>
      </c>
      <c r="AG17" s="48">
        <v>178</v>
      </c>
      <c r="AH17" s="48">
        <v>158</v>
      </c>
      <c r="AI17" s="48">
        <v>170</v>
      </c>
      <c r="AJ17" s="49">
        <f t="shared" si="0"/>
        <v>1385</v>
      </c>
      <c r="AK17" s="49">
        <f t="shared" si="1"/>
        <v>381</v>
      </c>
      <c r="AL17" s="49">
        <f t="shared" si="2"/>
        <v>1640</v>
      </c>
      <c r="AM17" s="49">
        <f t="shared" si="3"/>
        <v>3406</v>
      </c>
      <c r="AN17" s="49">
        <f t="shared" si="4"/>
        <v>21</v>
      </c>
      <c r="AO17" s="50">
        <f t="shared" si="5"/>
        <v>162.1904761904762</v>
      </c>
    </row>
    <row r="18" spans="1:41" ht="12.75">
      <c r="A18" s="48">
        <v>14</v>
      </c>
      <c r="B18" s="48">
        <v>1110</v>
      </c>
      <c r="C18" s="48">
        <v>15891</v>
      </c>
      <c r="D18" s="48" t="s">
        <v>46</v>
      </c>
      <c r="E18" s="48" t="s">
        <v>43</v>
      </c>
      <c r="F18" s="48">
        <v>142</v>
      </c>
      <c r="G18" s="48">
        <v>149</v>
      </c>
      <c r="H18" s="48">
        <v>157</v>
      </c>
      <c r="I18" s="48">
        <v>133</v>
      </c>
      <c r="J18" s="48"/>
      <c r="K18" s="48"/>
      <c r="L18" s="48">
        <v>139</v>
      </c>
      <c r="M18" s="48">
        <v>132</v>
      </c>
      <c r="N18" s="48">
        <v>171</v>
      </c>
      <c r="O18" s="48">
        <v>113</v>
      </c>
      <c r="P18" s="48">
        <v>166</v>
      </c>
      <c r="Q18" s="48">
        <v>156</v>
      </c>
      <c r="R18" s="48">
        <v>204</v>
      </c>
      <c r="S18" s="48">
        <v>158</v>
      </c>
      <c r="T18" s="48">
        <v>140</v>
      </c>
      <c r="U18" s="48">
        <v>179</v>
      </c>
      <c r="V18" s="48">
        <v>190</v>
      </c>
      <c r="W18" s="48">
        <v>172</v>
      </c>
      <c r="X18" s="48">
        <v>163</v>
      </c>
      <c r="Y18" s="48">
        <v>157</v>
      </c>
      <c r="Z18" s="48">
        <v>179</v>
      </c>
      <c r="AA18" s="48">
        <v>182</v>
      </c>
      <c r="AB18" s="48">
        <v>162</v>
      </c>
      <c r="AC18" s="48">
        <v>164</v>
      </c>
      <c r="AD18" s="48">
        <v>156</v>
      </c>
      <c r="AE18" s="48">
        <v>201</v>
      </c>
      <c r="AF18" s="48">
        <v>151</v>
      </c>
      <c r="AG18" s="48">
        <v>179</v>
      </c>
      <c r="AH18" s="48">
        <v>162</v>
      </c>
      <c r="AI18" s="48">
        <v>128</v>
      </c>
      <c r="AJ18" s="49">
        <f t="shared" si="0"/>
        <v>1136</v>
      </c>
      <c r="AK18" s="49">
        <f t="shared" si="1"/>
        <v>1685</v>
      </c>
      <c r="AL18" s="49">
        <f t="shared" si="2"/>
        <v>1664</v>
      </c>
      <c r="AM18" s="49">
        <f t="shared" si="3"/>
        <v>4485</v>
      </c>
      <c r="AN18" s="49">
        <f t="shared" si="4"/>
        <v>28</v>
      </c>
      <c r="AO18" s="50">
        <f t="shared" si="5"/>
        <v>160.17857142857142</v>
      </c>
    </row>
    <row r="19" spans="1:41" ht="12.75">
      <c r="A19" s="48">
        <v>15</v>
      </c>
      <c r="B19" s="48">
        <v>1997</v>
      </c>
      <c r="C19" s="48">
        <v>21301</v>
      </c>
      <c r="D19" s="48" t="s">
        <v>64</v>
      </c>
      <c r="E19" s="48" t="s">
        <v>38</v>
      </c>
      <c r="F19" s="48">
        <v>137</v>
      </c>
      <c r="G19" s="48">
        <v>137</v>
      </c>
      <c r="H19" s="48">
        <v>159</v>
      </c>
      <c r="I19" s="48">
        <v>167</v>
      </c>
      <c r="J19" s="48">
        <v>189</v>
      </c>
      <c r="K19" s="48">
        <v>150</v>
      </c>
      <c r="L19" s="48">
        <v>131</v>
      </c>
      <c r="M19" s="48">
        <v>206</v>
      </c>
      <c r="N19" s="48">
        <v>146</v>
      </c>
      <c r="O19" s="48">
        <v>172</v>
      </c>
      <c r="P19" s="48">
        <v>125</v>
      </c>
      <c r="Q19" s="48">
        <v>162</v>
      </c>
      <c r="R19" s="48"/>
      <c r="S19" s="48"/>
      <c r="T19" s="48">
        <v>159</v>
      </c>
      <c r="U19" s="48">
        <v>164</v>
      </c>
      <c r="V19" s="48">
        <v>139</v>
      </c>
      <c r="W19" s="48">
        <v>163</v>
      </c>
      <c r="X19" s="48">
        <v>162</v>
      </c>
      <c r="Y19" s="48">
        <v>173</v>
      </c>
      <c r="Z19" s="48">
        <v>142</v>
      </c>
      <c r="AA19" s="48">
        <v>128</v>
      </c>
      <c r="AB19" s="48">
        <v>128</v>
      </c>
      <c r="AC19" s="48">
        <v>83</v>
      </c>
      <c r="AD19" s="48">
        <v>169</v>
      </c>
      <c r="AE19" s="48">
        <v>247</v>
      </c>
      <c r="AF19" s="48">
        <v>237</v>
      </c>
      <c r="AG19" s="48">
        <v>136</v>
      </c>
      <c r="AH19" s="48">
        <v>152</v>
      </c>
      <c r="AI19" s="48">
        <v>189</v>
      </c>
      <c r="AJ19" s="49">
        <f t="shared" si="0"/>
        <v>1594</v>
      </c>
      <c r="AK19" s="49">
        <f t="shared" si="1"/>
        <v>1247</v>
      </c>
      <c r="AL19" s="49">
        <f t="shared" si="2"/>
        <v>1611</v>
      </c>
      <c r="AM19" s="49">
        <f t="shared" si="3"/>
        <v>4452</v>
      </c>
      <c r="AN19" s="49">
        <f t="shared" si="4"/>
        <v>28</v>
      </c>
      <c r="AO19" s="50">
        <f t="shared" si="5"/>
        <v>159</v>
      </c>
    </row>
    <row r="20" spans="1:41" ht="12.75">
      <c r="A20" s="48">
        <v>16</v>
      </c>
      <c r="B20" s="48">
        <v>1350</v>
      </c>
      <c r="C20" s="48">
        <v>15948</v>
      </c>
      <c r="D20" s="48" t="s">
        <v>42</v>
      </c>
      <c r="E20" s="48" t="s">
        <v>43</v>
      </c>
      <c r="F20" s="48">
        <v>157</v>
      </c>
      <c r="G20" s="48">
        <v>206</v>
      </c>
      <c r="H20" s="48"/>
      <c r="I20" s="48"/>
      <c r="J20" s="48">
        <v>183</v>
      </c>
      <c r="K20" s="48">
        <v>156</v>
      </c>
      <c r="L20" s="48">
        <v>172</v>
      </c>
      <c r="M20" s="48">
        <v>149</v>
      </c>
      <c r="N20" s="48"/>
      <c r="O20" s="48"/>
      <c r="P20" s="48"/>
      <c r="Q20" s="48"/>
      <c r="R20" s="48">
        <v>159</v>
      </c>
      <c r="S20" s="48">
        <v>157</v>
      </c>
      <c r="T20" s="48">
        <v>188</v>
      </c>
      <c r="U20" s="48">
        <v>167</v>
      </c>
      <c r="V20" s="48">
        <v>144</v>
      </c>
      <c r="W20" s="48">
        <v>103</v>
      </c>
      <c r="X20" s="48"/>
      <c r="Y20" s="48"/>
      <c r="Z20" s="48">
        <v>168</v>
      </c>
      <c r="AA20" s="48">
        <v>139</v>
      </c>
      <c r="AB20" s="48">
        <v>154</v>
      </c>
      <c r="AC20" s="48">
        <v>141</v>
      </c>
      <c r="AD20" s="48">
        <v>170</v>
      </c>
      <c r="AE20" s="48">
        <v>128</v>
      </c>
      <c r="AF20" s="48">
        <v>147</v>
      </c>
      <c r="AG20" s="48">
        <v>151</v>
      </c>
      <c r="AH20" s="48">
        <v>145</v>
      </c>
      <c r="AI20" s="48">
        <v>190</v>
      </c>
      <c r="AJ20" s="49">
        <f t="shared" si="0"/>
        <v>1023</v>
      </c>
      <c r="AK20" s="49">
        <f t="shared" si="1"/>
        <v>918</v>
      </c>
      <c r="AL20" s="49">
        <f t="shared" si="2"/>
        <v>1533</v>
      </c>
      <c r="AM20" s="49">
        <f t="shared" si="3"/>
        <v>3474</v>
      </c>
      <c r="AN20" s="49">
        <f t="shared" si="4"/>
        <v>22</v>
      </c>
      <c r="AO20" s="50">
        <f t="shared" si="5"/>
        <v>157.9090909090909</v>
      </c>
    </row>
    <row r="21" spans="1:41" ht="12.75">
      <c r="A21" s="48">
        <v>17</v>
      </c>
      <c r="B21" s="48">
        <v>764</v>
      </c>
      <c r="C21" s="48">
        <v>2738</v>
      </c>
      <c r="D21" s="48" t="s">
        <v>45</v>
      </c>
      <c r="E21" s="48" t="s">
        <v>43</v>
      </c>
      <c r="F21" s="48">
        <v>146</v>
      </c>
      <c r="G21" s="48">
        <v>172</v>
      </c>
      <c r="H21" s="48">
        <v>115</v>
      </c>
      <c r="I21" s="48">
        <v>178</v>
      </c>
      <c r="J21" s="48">
        <v>125</v>
      </c>
      <c r="K21" s="48">
        <v>188</v>
      </c>
      <c r="L21" s="48"/>
      <c r="M21" s="48"/>
      <c r="N21" s="48">
        <v>164</v>
      </c>
      <c r="O21" s="48">
        <v>173</v>
      </c>
      <c r="P21" s="48">
        <v>138</v>
      </c>
      <c r="Q21" s="48">
        <v>146</v>
      </c>
      <c r="R21" s="48"/>
      <c r="S21" s="48"/>
      <c r="T21" s="48">
        <v>176</v>
      </c>
      <c r="U21" s="48">
        <v>149</v>
      </c>
      <c r="V21" s="48">
        <v>182</v>
      </c>
      <c r="W21" s="48">
        <v>126</v>
      </c>
      <c r="X21" s="48">
        <v>162</v>
      </c>
      <c r="Y21" s="48">
        <v>147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>
        <f t="shared" si="0"/>
        <v>1261</v>
      </c>
      <c r="AK21" s="49">
        <f t="shared" si="1"/>
        <v>1226</v>
      </c>
      <c r="AL21" s="49">
        <f t="shared" si="2"/>
        <v>0</v>
      </c>
      <c r="AM21" s="49">
        <f t="shared" si="3"/>
        <v>2487</v>
      </c>
      <c r="AN21" s="49">
        <f t="shared" si="4"/>
        <v>16</v>
      </c>
      <c r="AO21" s="50">
        <f t="shared" si="5"/>
        <v>155.4375</v>
      </c>
    </row>
    <row r="22" spans="1:41" ht="12.75">
      <c r="A22" s="48">
        <v>18</v>
      </c>
      <c r="B22" s="48">
        <v>1499</v>
      </c>
      <c r="C22" s="48">
        <v>21336</v>
      </c>
      <c r="D22" s="48" t="s">
        <v>41</v>
      </c>
      <c r="E22" s="48" t="s">
        <v>33</v>
      </c>
      <c r="F22" s="48">
        <v>148</v>
      </c>
      <c r="G22" s="48">
        <v>181</v>
      </c>
      <c r="H22" s="48">
        <v>166</v>
      </c>
      <c r="I22" s="48">
        <v>116</v>
      </c>
      <c r="J22" s="48">
        <v>156</v>
      </c>
      <c r="K22" s="48">
        <v>133</v>
      </c>
      <c r="L22" s="48">
        <v>133</v>
      </c>
      <c r="M22" s="48">
        <v>138</v>
      </c>
      <c r="N22" s="48">
        <v>147</v>
      </c>
      <c r="O22" s="48">
        <v>132</v>
      </c>
      <c r="P22" s="48">
        <v>166</v>
      </c>
      <c r="Q22" s="48">
        <v>158</v>
      </c>
      <c r="R22" s="48">
        <v>195</v>
      </c>
      <c r="S22" s="48">
        <v>125</v>
      </c>
      <c r="T22" s="48">
        <v>158</v>
      </c>
      <c r="U22" s="48">
        <v>192</v>
      </c>
      <c r="V22" s="48">
        <v>141</v>
      </c>
      <c r="W22" s="48">
        <v>199</v>
      </c>
      <c r="X22" s="48">
        <v>124</v>
      </c>
      <c r="Y22" s="48">
        <v>195</v>
      </c>
      <c r="Z22" s="48">
        <v>152</v>
      </c>
      <c r="AA22" s="48">
        <v>130</v>
      </c>
      <c r="AB22" s="48">
        <v>150</v>
      </c>
      <c r="AC22" s="48">
        <v>175</v>
      </c>
      <c r="AD22" s="48">
        <v>133</v>
      </c>
      <c r="AE22" s="48">
        <v>151</v>
      </c>
      <c r="AF22" s="48">
        <v>157</v>
      </c>
      <c r="AG22" s="48">
        <v>200</v>
      </c>
      <c r="AH22" s="48">
        <v>166</v>
      </c>
      <c r="AI22" s="48">
        <v>126</v>
      </c>
      <c r="AJ22" s="49">
        <f t="shared" si="0"/>
        <v>1450</v>
      </c>
      <c r="AK22" s="49">
        <f t="shared" si="1"/>
        <v>1653</v>
      </c>
      <c r="AL22" s="49">
        <f t="shared" si="2"/>
        <v>1540</v>
      </c>
      <c r="AM22" s="49">
        <f t="shared" si="3"/>
        <v>4643</v>
      </c>
      <c r="AN22" s="49">
        <f t="shared" si="4"/>
        <v>30</v>
      </c>
      <c r="AO22" s="50">
        <f t="shared" si="5"/>
        <v>154.76666666666668</v>
      </c>
    </row>
    <row r="23" spans="1:41" ht="12.75">
      <c r="A23" s="48">
        <v>19</v>
      </c>
      <c r="B23" s="48">
        <v>1429</v>
      </c>
      <c r="C23" s="48">
        <v>2935</v>
      </c>
      <c r="D23" s="48" t="s">
        <v>52</v>
      </c>
      <c r="E23" s="48" t="s">
        <v>35</v>
      </c>
      <c r="F23" s="48">
        <v>182</v>
      </c>
      <c r="G23" s="48">
        <v>144</v>
      </c>
      <c r="H23" s="48">
        <v>137</v>
      </c>
      <c r="I23" s="48">
        <v>117</v>
      </c>
      <c r="J23" s="48">
        <v>193</v>
      </c>
      <c r="K23" s="48">
        <v>163</v>
      </c>
      <c r="L23" s="48">
        <v>156</v>
      </c>
      <c r="M23" s="48">
        <v>113</v>
      </c>
      <c r="N23" s="48">
        <v>134</v>
      </c>
      <c r="O23" s="48">
        <v>141</v>
      </c>
      <c r="P23" s="48">
        <v>168</v>
      </c>
      <c r="Q23" s="48">
        <v>166</v>
      </c>
      <c r="R23" s="48">
        <v>121</v>
      </c>
      <c r="S23" s="48">
        <v>136</v>
      </c>
      <c r="T23" s="48">
        <v>167</v>
      </c>
      <c r="U23" s="48">
        <v>142</v>
      </c>
      <c r="V23" s="48">
        <v>154</v>
      </c>
      <c r="W23" s="48">
        <v>149</v>
      </c>
      <c r="X23" s="48">
        <v>187</v>
      </c>
      <c r="Y23" s="48">
        <v>178</v>
      </c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>
        <f t="shared" si="0"/>
        <v>1480</v>
      </c>
      <c r="AK23" s="49">
        <f t="shared" si="1"/>
        <v>1568</v>
      </c>
      <c r="AL23" s="49">
        <f t="shared" si="2"/>
        <v>0</v>
      </c>
      <c r="AM23" s="49">
        <f t="shared" si="3"/>
        <v>3048</v>
      </c>
      <c r="AN23" s="49">
        <f t="shared" si="4"/>
        <v>20</v>
      </c>
      <c r="AO23" s="50">
        <f t="shared" si="5"/>
        <v>152.4</v>
      </c>
    </row>
    <row r="24" spans="1:41" ht="12.75">
      <c r="A24" s="48">
        <v>20</v>
      </c>
      <c r="B24" s="48">
        <v>1939</v>
      </c>
      <c r="C24" s="48">
        <v>21228</v>
      </c>
      <c r="D24" s="48" t="s">
        <v>62</v>
      </c>
      <c r="E24" s="48" t="s">
        <v>38</v>
      </c>
      <c r="F24" s="48">
        <v>127</v>
      </c>
      <c r="G24" s="48">
        <v>178</v>
      </c>
      <c r="H24" s="48">
        <v>136</v>
      </c>
      <c r="I24" s="48">
        <v>130</v>
      </c>
      <c r="J24" s="48"/>
      <c r="K24" s="48"/>
      <c r="L24" s="48">
        <v>134</v>
      </c>
      <c r="M24" s="48">
        <v>161</v>
      </c>
      <c r="N24" s="48">
        <v>161</v>
      </c>
      <c r="O24" s="48">
        <v>158</v>
      </c>
      <c r="P24" s="48"/>
      <c r="Q24" s="48"/>
      <c r="R24" s="48">
        <v>154</v>
      </c>
      <c r="S24" s="48">
        <v>135</v>
      </c>
      <c r="T24" s="48">
        <v>164</v>
      </c>
      <c r="U24" s="48">
        <v>147</v>
      </c>
      <c r="V24" s="48">
        <v>135</v>
      </c>
      <c r="W24" s="48">
        <v>183</v>
      </c>
      <c r="X24" s="48">
        <v>168</v>
      </c>
      <c r="Y24" s="48">
        <v>153</v>
      </c>
      <c r="Z24" s="48">
        <v>123</v>
      </c>
      <c r="AA24" s="48">
        <v>140</v>
      </c>
      <c r="AB24" s="48">
        <v>159</v>
      </c>
      <c r="AC24" s="48">
        <v>159</v>
      </c>
      <c r="AD24" s="48">
        <v>159</v>
      </c>
      <c r="AE24" s="48">
        <v>136</v>
      </c>
      <c r="AF24" s="48">
        <v>161</v>
      </c>
      <c r="AG24" s="48">
        <v>182</v>
      </c>
      <c r="AH24" s="48">
        <v>160</v>
      </c>
      <c r="AI24" s="48">
        <v>140</v>
      </c>
      <c r="AJ24" s="49">
        <f>SUM(F24:O24)</f>
        <v>1185</v>
      </c>
      <c r="AK24" s="49">
        <f>SUM(P24:Y24)</f>
        <v>1239</v>
      </c>
      <c r="AL24" s="49">
        <f>SUM(Z24:AI24)</f>
        <v>1519</v>
      </c>
      <c r="AM24" s="49">
        <f t="shared" si="3"/>
        <v>3943</v>
      </c>
      <c r="AN24" s="49">
        <f>COUNT(F24:AI24)</f>
        <v>26</v>
      </c>
      <c r="AO24" s="50">
        <f>(AM24/AN24)</f>
        <v>151.65384615384616</v>
      </c>
    </row>
    <row r="25" spans="1:41" ht="12.75">
      <c r="A25" s="48">
        <v>21</v>
      </c>
      <c r="B25" s="48">
        <v>2168</v>
      </c>
      <c r="C25" s="48"/>
      <c r="D25" s="48" t="s">
        <v>70</v>
      </c>
      <c r="E25" s="48" t="s">
        <v>38</v>
      </c>
      <c r="F25" s="48"/>
      <c r="G25" s="48"/>
      <c r="H25" s="48">
        <v>105</v>
      </c>
      <c r="I25" s="48">
        <v>131</v>
      </c>
      <c r="J25" s="48">
        <v>119</v>
      </c>
      <c r="K25" s="48">
        <v>155</v>
      </c>
      <c r="L25" s="48">
        <v>138</v>
      </c>
      <c r="M25" s="48">
        <v>140</v>
      </c>
      <c r="N25" s="48"/>
      <c r="O25" s="48"/>
      <c r="P25" s="48">
        <v>126</v>
      </c>
      <c r="Q25" s="48">
        <v>177</v>
      </c>
      <c r="R25" s="48">
        <v>172</v>
      </c>
      <c r="S25" s="48">
        <v>172</v>
      </c>
      <c r="T25" s="48">
        <v>153</v>
      </c>
      <c r="U25" s="48">
        <v>168</v>
      </c>
      <c r="V25" s="48">
        <v>167</v>
      </c>
      <c r="W25" s="48">
        <v>181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9">
        <f t="shared" si="0"/>
        <v>788</v>
      </c>
      <c r="AK25" s="49">
        <f t="shared" si="1"/>
        <v>1316</v>
      </c>
      <c r="AL25" s="49">
        <f t="shared" si="2"/>
        <v>0</v>
      </c>
      <c r="AM25" s="49">
        <f t="shared" si="3"/>
        <v>2104</v>
      </c>
      <c r="AN25" s="49">
        <f t="shared" si="4"/>
        <v>14</v>
      </c>
      <c r="AO25" s="50">
        <f t="shared" si="5"/>
        <v>150.28571428571428</v>
      </c>
    </row>
    <row r="26" spans="1:41" ht="12.75">
      <c r="A26" s="48">
        <v>22</v>
      </c>
      <c r="B26" s="48">
        <v>1850</v>
      </c>
      <c r="C26" s="48">
        <v>8314</v>
      </c>
      <c r="D26" s="48" t="s">
        <v>44</v>
      </c>
      <c r="E26" s="48" t="s">
        <v>43</v>
      </c>
      <c r="F26" s="48"/>
      <c r="G26" s="48"/>
      <c r="H26" s="48">
        <v>114</v>
      </c>
      <c r="I26" s="48">
        <v>174</v>
      </c>
      <c r="J26" s="48">
        <v>139</v>
      </c>
      <c r="K26" s="48">
        <v>130</v>
      </c>
      <c r="L26" s="48">
        <v>141</v>
      </c>
      <c r="M26" s="48">
        <v>122</v>
      </c>
      <c r="N26" s="48">
        <v>127</v>
      </c>
      <c r="O26" s="48">
        <v>123</v>
      </c>
      <c r="P26" s="48">
        <v>155</v>
      </c>
      <c r="Q26" s="48">
        <v>199</v>
      </c>
      <c r="R26" s="48">
        <v>139</v>
      </c>
      <c r="S26" s="48">
        <v>147</v>
      </c>
      <c r="T26" s="48"/>
      <c r="U26" s="48"/>
      <c r="V26" s="48">
        <v>202</v>
      </c>
      <c r="W26" s="48">
        <v>134</v>
      </c>
      <c r="X26" s="48">
        <v>170</v>
      </c>
      <c r="Y26" s="48">
        <v>172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>
        <f t="shared" si="0"/>
        <v>1070</v>
      </c>
      <c r="AK26" s="49">
        <f t="shared" si="1"/>
        <v>1318</v>
      </c>
      <c r="AL26" s="49">
        <f t="shared" si="2"/>
        <v>0</v>
      </c>
      <c r="AM26" s="49">
        <f t="shared" si="3"/>
        <v>2388</v>
      </c>
      <c r="AN26" s="49">
        <f t="shared" si="4"/>
        <v>16</v>
      </c>
      <c r="AO26" s="50">
        <f t="shared" si="5"/>
        <v>149.25</v>
      </c>
    </row>
    <row r="27" spans="1:41" ht="12.75">
      <c r="A27" s="48">
        <v>23</v>
      </c>
      <c r="B27" s="48">
        <v>1869</v>
      </c>
      <c r="C27" s="48">
        <v>3180</v>
      </c>
      <c r="D27" s="48" t="s">
        <v>55</v>
      </c>
      <c r="E27" s="48" t="s">
        <v>36</v>
      </c>
      <c r="F27" s="48">
        <v>145</v>
      </c>
      <c r="G27" s="48">
        <v>134</v>
      </c>
      <c r="H27" s="48">
        <v>173</v>
      </c>
      <c r="I27" s="48">
        <v>165</v>
      </c>
      <c r="J27" s="48">
        <v>157</v>
      </c>
      <c r="K27" s="48">
        <v>114</v>
      </c>
      <c r="L27" s="48"/>
      <c r="M27" s="48"/>
      <c r="N27" s="48"/>
      <c r="O27" s="48"/>
      <c r="P27" s="48">
        <v>114</v>
      </c>
      <c r="Q27" s="48">
        <v>141</v>
      </c>
      <c r="R27" s="48">
        <v>173</v>
      </c>
      <c r="S27" s="48">
        <v>121</v>
      </c>
      <c r="T27" s="48">
        <v>179</v>
      </c>
      <c r="U27" s="48">
        <v>150</v>
      </c>
      <c r="V27" s="48">
        <v>190</v>
      </c>
      <c r="W27" s="48">
        <v>133</v>
      </c>
      <c r="X27" s="48">
        <v>137</v>
      </c>
      <c r="Y27" s="48">
        <v>149</v>
      </c>
      <c r="Z27" s="48">
        <v>158</v>
      </c>
      <c r="AA27" s="48">
        <v>138</v>
      </c>
      <c r="AB27" s="48">
        <v>147</v>
      </c>
      <c r="AC27" s="48">
        <v>114</v>
      </c>
      <c r="AD27" s="48">
        <v>118</v>
      </c>
      <c r="AE27" s="48">
        <v>158</v>
      </c>
      <c r="AF27" s="48">
        <v>184</v>
      </c>
      <c r="AG27" s="48">
        <v>154</v>
      </c>
      <c r="AH27" s="48">
        <v>187</v>
      </c>
      <c r="AI27" s="48">
        <v>102</v>
      </c>
      <c r="AJ27" s="49">
        <f t="shared" si="0"/>
        <v>888</v>
      </c>
      <c r="AK27" s="49">
        <f t="shared" si="1"/>
        <v>1487</v>
      </c>
      <c r="AL27" s="49">
        <f t="shared" si="2"/>
        <v>1460</v>
      </c>
      <c r="AM27" s="49">
        <f t="shared" si="3"/>
        <v>3835</v>
      </c>
      <c r="AN27" s="49">
        <f t="shared" si="4"/>
        <v>26</v>
      </c>
      <c r="AO27" s="50">
        <f t="shared" si="5"/>
        <v>147.5</v>
      </c>
    </row>
    <row r="28" spans="1:41" ht="12.75">
      <c r="A28" s="48">
        <v>24</v>
      </c>
      <c r="B28" s="48">
        <v>2103</v>
      </c>
      <c r="C28" s="48"/>
      <c r="D28" s="48" t="s">
        <v>67</v>
      </c>
      <c r="E28" s="48" t="s">
        <v>33</v>
      </c>
      <c r="F28" s="48">
        <v>94</v>
      </c>
      <c r="G28" s="48">
        <v>115</v>
      </c>
      <c r="H28" s="48">
        <v>134</v>
      </c>
      <c r="I28" s="48">
        <v>116</v>
      </c>
      <c r="J28" s="48">
        <v>121</v>
      </c>
      <c r="K28" s="48">
        <v>139</v>
      </c>
      <c r="L28" s="48">
        <v>120</v>
      </c>
      <c r="M28" s="48">
        <v>105</v>
      </c>
      <c r="N28" s="48">
        <v>117</v>
      </c>
      <c r="O28" s="48">
        <v>90</v>
      </c>
      <c r="P28" s="48">
        <v>149</v>
      </c>
      <c r="Q28" s="48">
        <v>146</v>
      </c>
      <c r="R28" s="48">
        <v>136</v>
      </c>
      <c r="S28" s="48">
        <v>172</v>
      </c>
      <c r="T28" s="48">
        <v>165</v>
      </c>
      <c r="U28" s="48">
        <v>138</v>
      </c>
      <c r="V28" s="48">
        <v>127</v>
      </c>
      <c r="W28" s="48">
        <v>215</v>
      </c>
      <c r="X28" s="48">
        <v>159</v>
      </c>
      <c r="Y28" s="48">
        <v>190</v>
      </c>
      <c r="Z28" s="48">
        <v>114</v>
      </c>
      <c r="AA28" s="48">
        <v>184</v>
      </c>
      <c r="AB28" s="48">
        <v>146</v>
      </c>
      <c r="AC28" s="48">
        <v>171</v>
      </c>
      <c r="AD28" s="48">
        <v>155</v>
      </c>
      <c r="AE28" s="48">
        <v>145</v>
      </c>
      <c r="AF28" s="48">
        <v>192</v>
      </c>
      <c r="AG28" s="48">
        <v>178</v>
      </c>
      <c r="AH28" s="48">
        <v>206</v>
      </c>
      <c r="AI28" s="48">
        <v>183</v>
      </c>
      <c r="AJ28" s="49">
        <f t="shared" si="0"/>
        <v>1151</v>
      </c>
      <c r="AK28" s="49">
        <f t="shared" si="1"/>
        <v>1597</v>
      </c>
      <c r="AL28" s="49">
        <f t="shared" si="2"/>
        <v>1674</v>
      </c>
      <c r="AM28" s="49">
        <f t="shared" si="3"/>
        <v>4422</v>
      </c>
      <c r="AN28" s="49">
        <f t="shared" si="4"/>
        <v>30</v>
      </c>
      <c r="AO28" s="50">
        <f t="shared" si="5"/>
        <v>147.4</v>
      </c>
    </row>
    <row r="29" spans="1:41" ht="12.75">
      <c r="A29" s="48">
        <v>25</v>
      </c>
      <c r="B29" s="48">
        <v>1533</v>
      </c>
      <c r="C29" s="48">
        <v>4627</v>
      </c>
      <c r="D29" s="48" t="s">
        <v>49</v>
      </c>
      <c r="E29" s="48" t="s">
        <v>35</v>
      </c>
      <c r="F29" s="48">
        <v>134</v>
      </c>
      <c r="G29" s="48">
        <v>153</v>
      </c>
      <c r="H29" s="48">
        <v>147</v>
      </c>
      <c r="I29" s="48">
        <v>165</v>
      </c>
      <c r="J29" s="48">
        <v>154</v>
      </c>
      <c r="K29" s="48">
        <v>144</v>
      </c>
      <c r="L29" s="48">
        <v>171</v>
      </c>
      <c r="M29" s="48">
        <v>155</v>
      </c>
      <c r="N29" s="48">
        <v>117</v>
      </c>
      <c r="O29" s="48">
        <v>126</v>
      </c>
      <c r="P29" s="48">
        <v>132</v>
      </c>
      <c r="Q29" s="48">
        <v>131</v>
      </c>
      <c r="R29" s="48">
        <v>195</v>
      </c>
      <c r="S29" s="48">
        <v>109</v>
      </c>
      <c r="T29" s="48">
        <v>147</v>
      </c>
      <c r="U29" s="48">
        <v>157</v>
      </c>
      <c r="V29" s="48">
        <v>131</v>
      </c>
      <c r="W29" s="48">
        <v>127</v>
      </c>
      <c r="X29" s="48">
        <v>146</v>
      </c>
      <c r="Y29" s="48">
        <v>190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>
        <f t="shared" si="0"/>
        <v>1466</v>
      </c>
      <c r="AK29" s="49">
        <f t="shared" si="1"/>
        <v>1465</v>
      </c>
      <c r="AL29" s="49">
        <f t="shared" si="2"/>
        <v>0</v>
      </c>
      <c r="AM29" s="49">
        <f t="shared" si="3"/>
        <v>2931</v>
      </c>
      <c r="AN29" s="49">
        <f t="shared" si="4"/>
        <v>20</v>
      </c>
      <c r="AO29" s="50">
        <f t="shared" si="5"/>
        <v>146.55</v>
      </c>
    </row>
    <row r="30" spans="1:41" ht="12.75">
      <c r="A30" s="48">
        <v>26</v>
      </c>
      <c r="B30" s="48">
        <v>1351</v>
      </c>
      <c r="C30" s="48"/>
      <c r="D30" s="51" t="s">
        <v>72</v>
      </c>
      <c r="E30" s="51" t="s">
        <v>43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>
        <v>133</v>
      </c>
      <c r="AA30" s="51">
        <v>130</v>
      </c>
      <c r="AB30" s="51">
        <v>134</v>
      </c>
      <c r="AC30" s="51">
        <v>123</v>
      </c>
      <c r="AD30" s="51">
        <v>132</v>
      </c>
      <c r="AE30" s="51">
        <v>136</v>
      </c>
      <c r="AF30" s="51">
        <v>200</v>
      </c>
      <c r="AG30" s="51">
        <v>175</v>
      </c>
      <c r="AH30" s="51">
        <v>139</v>
      </c>
      <c r="AI30" s="51">
        <v>144</v>
      </c>
      <c r="AJ30" s="49">
        <f t="shared" si="0"/>
        <v>0</v>
      </c>
      <c r="AK30" s="49">
        <f t="shared" si="1"/>
        <v>0</v>
      </c>
      <c r="AL30" s="49">
        <f t="shared" si="2"/>
        <v>1446</v>
      </c>
      <c r="AM30" s="49">
        <f t="shared" si="3"/>
        <v>1446</v>
      </c>
      <c r="AN30" s="49">
        <f t="shared" si="4"/>
        <v>10</v>
      </c>
      <c r="AO30" s="50">
        <f t="shared" si="5"/>
        <v>144.6</v>
      </c>
    </row>
    <row r="31" spans="1:41" ht="12.75">
      <c r="A31" s="48">
        <v>27</v>
      </c>
      <c r="B31" s="48">
        <v>1821</v>
      </c>
      <c r="C31" s="48">
        <v>9573</v>
      </c>
      <c r="D31" s="48" t="s">
        <v>50</v>
      </c>
      <c r="E31" s="48" t="s">
        <v>35</v>
      </c>
      <c r="F31" s="48">
        <v>127</v>
      </c>
      <c r="G31" s="48">
        <v>154</v>
      </c>
      <c r="H31" s="48">
        <v>157</v>
      </c>
      <c r="I31" s="48">
        <v>161</v>
      </c>
      <c r="J31" s="48">
        <v>180</v>
      </c>
      <c r="K31" s="48">
        <v>128</v>
      </c>
      <c r="L31" s="48">
        <v>170</v>
      </c>
      <c r="M31" s="48">
        <v>137</v>
      </c>
      <c r="N31" s="48">
        <v>150</v>
      </c>
      <c r="O31" s="48">
        <v>148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v>119</v>
      </c>
      <c r="AA31" s="48">
        <v>178</v>
      </c>
      <c r="AB31" s="48">
        <v>134</v>
      </c>
      <c r="AC31" s="48">
        <v>158</v>
      </c>
      <c r="AD31" s="48">
        <v>150</v>
      </c>
      <c r="AE31" s="48">
        <v>118</v>
      </c>
      <c r="AF31" s="48">
        <v>129</v>
      </c>
      <c r="AG31" s="48">
        <v>121</v>
      </c>
      <c r="AH31" s="48">
        <v>103</v>
      </c>
      <c r="AI31" s="48">
        <v>135</v>
      </c>
      <c r="AJ31" s="49">
        <f t="shared" si="0"/>
        <v>1512</v>
      </c>
      <c r="AK31" s="49">
        <f t="shared" si="1"/>
        <v>0</v>
      </c>
      <c r="AL31" s="49">
        <f t="shared" si="2"/>
        <v>1345</v>
      </c>
      <c r="AM31" s="49">
        <f t="shared" si="3"/>
        <v>2857</v>
      </c>
      <c r="AN31" s="49">
        <f t="shared" si="4"/>
        <v>20</v>
      </c>
      <c r="AO31" s="50">
        <f t="shared" si="5"/>
        <v>142.85</v>
      </c>
    </row>
    <row r="32" spans="1:41" ht="12.75">
      <c r="A32" s="48">
        <v>28</v>
      </c>
      <c r="B32" s="48">
        <v>2171</v>
      </c>
      <c r="C32" s="48"/>
      <c r="D32" s="48" t="s">
        <v>51</v>
      </c>
      <c r="E32" s="48" t="s">
        <v>36</v>
      </c>
      <c r="F32" s="48"/>
      <c r="G32" s="48"/>
      <c r="H32" s="48">
        <v>135</v>
      </c>
      <c r="I32" s="48">
        <v>146</v>
      </c>
      <c r="J32" s="48"/>
      <c r="K32" s="48"/>
      <c r="L32" s="48">
        <v>158</v>
      </c>
      <c r="M32" s="48">
        <v>159</v>
      </c>
      <c r="N32" s="48">
        <v>141</v>
      </c>
      <c r="O32" s="48">
        <v>147</v>
      </c>
      <c r="P32" s="48">
        <v>158</v>
      </c>
      <c r="Q32" s="48">
        <v>139</v>
      </c>
      <c r="R32" s="48">
        <v>120</v>
      </c>
      <c r="S32" s="48">
        <v>148</v>
      </c>
      <c r="T32" s="48">
        <v>135</v>
      </c>
      <c r="U32" s="48">
        <v>147</v>
      </c>
      <c r="V32" s="48">
        <v>127</v>
      </c>
      <c r="W32" s="48">
        <v>140</v>
      </c>
      <c r="X32" s="48">
        <v>181</v>
      </c>
      <c r="Y32" s="48">
        <v>130</v>
      </c>
      <c r="Z32" s="48">
        <v>122</v>
      </c>
      <c r="AA32" s="48">
        <v>114</v>
      </c>
      <c r="AB32" s="48">
        <v>139</v>
      </c>
      <c r="AC32" s="48">
        <v>125</v>
      </c>
      <c r="AD32" s="48">
        <v>145</v>
      </c>
      <c r="AE32" s="48">
        <v>161</v>
      </c>
      <c r="AF32" s="48">
        <v>152</v>
      </c>
      <c r="AG32" s="48">
        <v>145</v>
      </c>
      <c r="AH32" s="48">
        <v>114</v>
      </c>
      <c r="AI32" s="48">
        <v>166</v>
      </c>
      <c r="AJ32" s="49">
        <f t="shared" si="0"/>
        <v>886</v>
      </c>
      <c r="AK32" s="49">
        <f t="shared" si="1"/>
        <v>1425</v>
      </c>
      <c r="AL32" s="49">
        <f t="shared" si="2"/>
        <v>1383</v>
      </c>
      <c r="AM32" s="49">
        <f t="shared" si="3"/>
        <v>3694</v>
      </c>
      <c r="AN32" s="49">
        <f t="shared" si="4"/>
        <v>26</v>
      </c>
      <c r="AO32" s="50">
        <f t="shared" si="5"/>
        <v>142.07692307692307</v>
      </c>
    </row>
    <row r="33" spans="1:41" ht="12.75">
      <c r="A33" s="48">
        <v>29</v>
      </c>
      <c r="B33" s="48">
        <v>1875</v>
      </c>
      <c r="C33" s="48">
        <v>9579</v>
      </c>
      <c r="D33" s="48" t="s">
        <v>56</v>
      </c>
      <c r="E33" s="48" t="s">
        <v>36</v>
      </c>
      <c r="F33" s="48">
        <v>156</v>
      </c>
      <c r="G33" s="48">
        <v>109</v>
      </c>
      <c r="H33" s="48"/>
      <c r="I33" s="48"/>
      <c r="J33" s="48">
        <v>150</v>
      </c>
      <c r="K33" s="48">
        <v>160</v>
      </c>
      <c r="L33" s="48">
        <v>127</v>
      </c>
      <c r="M33" s="48">
        <v>131</v>
      </c>
      <c r="N33" s="48">
        <v>164</v>
      </c>
      <c r="O33" s="48">
        <v>131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>
        <f t="shared" si="0"/>
        <v>1128</v>
      </c>
      <c r="AK33" s="49">
        <f t="shared" si="1"/>
        <v>0</v>
      </c>
      <c r="AL33" s="49">
        <f t="shared" si="2"/>
        <v>0</v>
      </c>
      <c r="AM33" s="49">
        <f t="shared" si="3"/>
        <v>1128</v>
      </c>
      <c r="AN33" s="49">
        <f t="shared" si="4"/>
        <v>8</v>
      </c>
      <c r="AO33" s="50">
        <f t="shared" si="5"/>
        <v>141</v>
      </c>
    </row>
    <row r="34" spans="1:41" ht="12.75">
      <c r="A34" s="48">
        <v>30</v>
      </c>
      <c r="B34" s="48">
        <v>1619</v>
      </c>
      <c r="C34" s="48">
        <v>4640</v>
      </c>
      <c r="D34" s="48" t="s">
        <v>65</v>
      </c>
      <c r="E34" s="48" t="s">
        <v>38</v>
      </c>
      <c r="F34" s="48">
        <v>167</v>
      </c>
      <c r="G34" s="48">
        <v>169</v>
      </c>
      <c r="H34" s="48">
        <v>94</v>
      </c>
      <c r="I34" s="48">
        <v>114</v>
      </c>
      <c r="J34" s="48"/>
      <c r="K34" s="48"/>
      <c r="L34" s="48">
        <v>146</v>
      </c>
      <c r="M34" s="48">
        <v>133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>
        <v>146</v>
      </c>
      <c r="AA34" s="48">
        <v>187</v>
      </c>
      <c r="AB34" s="48">
        <v>125</v>
      </c>
      <c r="AC34" s="48">
        <v>165</v>
      </c>
      <c r="AD34" s="48">
        <v>165</v>
      </c>
      <c r="AE34" s="48">
        <v>123</v>
      </c>
      <c r="AF34" s="48">
        <v>104</v>
      </c>
      <c r="AG34" s="48">
        <v>149</v>
      </c>
      <c r="AH34" s="48">
        <v>143</v>
      </c>
      <c r="AI34" s="48">
        <v>122</v>
      </c>
      <c r="AJ34" s="49">
        <f t="shared" si="0"/>
        <v>823</v>
      </c>
      <c r="AK34" s="49">
        <f t="shared" si="1"/>
        <v>0</v>
      </c>
      <c r="AL34" s="49">
        <f t="shared" si="2"/>
        <v>1429</v>
      </c>
      <c r="AM34" s="49">
        <f t="shared" si="3"/>
        <v>2252</v>
      </c>
      <c r="AN34" s="49">
        <f t="shared" si="4"/>
        <v>16</v>
      </c>
      <c r="AO34" s="50">
        <f t="shared" si="5"/>
        <v>140.75</v>
      </c>
    </row>
    <row r="35" spans="1:41" ht="12.75">
      <c r="A35" s="48">
        <v>31</v>
      </c>
      <c r="B35" s="48">
        <v>1546</v>
      </c>
      <c r="C35" s="48"/>
      <c r="D35" s="48" t="s">
        <v>73</v>
      </c>
      <c r="E35" s="48" t="s">
        <v>35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>
        <v>143</v>
      </c>
      <c r="AA35" s="48">
        <v>130</v>
      </c>
      <c r="AB35" s="48">
        <v>101</v>
      </c>
      <c r="AC35" s="48">
        <v>169</v>
      </c>
      <c r="AD35" s="48">
        <v>141</v>
      </c>
      <c r="AE35" s="48">
        <v>133</v>
      </c>
      <c r="AF35" s="48">
        <v>165</v>
      </c>
      <c r="AG35" s="48">
        <v>103</v>
      </c>
      <c r="AH35" s="48">
        <v>153</v>
      </c>
      <c r="AI35" s="48">
        <v>165</v>
      </c>
      <c r="AJ35" s="49">
        <f t="shared" si="0"/>
        <v>0</v>
      </c>
      <c r="AK35" s="49">
        <f t="shared" si="1"/>
        <v>0</v>
      </c>
      <c r="AL35" s="49">
        <f t="shared" si="2"/>
        <v>1403</v>
      </c>
      <c r="AM35" s="49">
        <f t="shared" si="3"/>
        <v>1403</v>
      </c>
      <c r="AN35" s="49">
        <f t="shared" si="4"/>
        <v>10</v>
      </c>
      <c r="AO35" s="50">
        <f t="shared" si="5"/>
        <v>140.3</v>
      </c>
    </row>
    <row r="36" spans="1:41" ht="12.75">
      <c r="A36" s="48">
        <v>32</v>
      </c>
      <c r="B36" s="48">
        <v>2097</v>
      </c>
      <c r="C36" s="48"/>
      <c r="D36" s="48" t="s">
        <v>63</v>
      </c>
      <c r="E36" s="48" t="s">
        <v>38</v>
      </c>
      <c r="F36" s="48">
        <v>124</v>
      </c>
      <c r="G36" s="48">
        <v>105</v>
      </c>
      <c r="H36" s="48"/>
      <c r="I36" s="48"/>
      <c r="J36" s="48">
        <v>131</v>
      </c>
      <c r="K36" s="48">
        <v>134</v>
      </c>
      <c r="L36" s="48"/>
      <c r="M36" s="48"/>
      <c r="N36" s="48"/>
      <c r="O36" s="48"/>
      <c r="P36" s="48">
        <v>152</v>
      </c>
      <c r="Q36" s="48">
        <v>166</v>
      </c>
      <c r="R36" s="48">
        <v>150</v>
      </c>
      <c r="S36" s="48">
        <v>137</v>
      </c>
      <c r="T36" s="48"/>
      <c r="U36" s="48"/>
      <c r="V36" s="48">
        <v>143</v>
      </c>
      <c r="W36" s="48">
        <v>110</v>
      </c>
      <c r="X36" s="48">
        <v>156</v>
      </c>
      <c r="Y36" s="48">
        <v>139</v>
      </c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>
        <f t="shared" si="0"/>
        <v>494</v>
      </c>
      <c r="AK36" s="49">
        <f t="shared" si="1"/>
        <v>1153</v>
      </c>
      <c r="AL36" s="49">
        <f t="shared" si="2"/>
        <v>0</v>
      </c>
      <c r="AM36" s="49">
        <f t="shared" si="3"/>
        <v>1647</v>
      </c>
      <c r="AN36" s="49">
        <f t="shared" si="4"/>
        <v>12</v>
      </c>
      <c r="AO36" s="50">
        <f t="shared" si="5"/>
        <v>137.25</v>
      </c>
    </row>
    <row r="37" spans="1:41" ht="12.75">
      <c r="A37" s="48">
        <v>33</v>
      </c>
      <c r="B37" s="48">
        <v>1062</v>
      </c>
      <c r="C37" s="48">
        <v>18113</v>
      </c>
      <c r="D37" s="51" t="s">
        <v>40</v>
      </c>
      <c r="E37" s="51" t="s">
        <v>33</v>
      </c>
      <c r="F37" s="51">
        <v>112</v>
      </c>
      <c r="G37" s="51">
        <v>118</v>
      </c>
      <c r="H37" s="51">
        <v>148</v>
      </c>
      <c r="I37" s="51">
        <v>94</v>
      </c>
      <c r="J37" s="51">
        <v>154</v>
      </c>
      <c r="K37" s="51">
        <v>144</v>
      </c>
      <c r="L37" s="51">
        <v>137</v>
      </c>
      <c r="M37" s="51">
        <v>178</v>
      </c>
      <c r="N37" s="51">
        <v>96</v>
      </c>
      <c r="O37" s="51">
        <v>119</v>
      </c>
      <c r="P37" s="51">
        <v>150</v>
      </c>
      <c r="Q37" s="51">
        <v>120</v>
      </c>
      <c r="R37" s="51">
        <v>121</v>
      </c>
      <c r="S37" s="51">
        <v>197</v>
      </c>
      <c r="T37" s="51">
        <v>119</v>
      </c>
      <c r="U37" s="51">
        <v>128</v>
      </c>
      <c r="V37" s="51">
        <v>129</v>
      </c>
      <c r="W37" s="51">
        <v>107</v>
      </c>
      <c r="X37" s="51">
        <v>110</v>
      </c>
      <c r="Y37" s="51">
        <v>135</v>
      </c>
      <c r="Z37" s="51">
        <v>108</v>
      </c>
      <c r="AA37" s="51">
        <v>125</v>
      </c>
      <c r="AB37" s="51">
        <v>129</v>
      </c>
      <c r="AC37" s="51">
        <v>146</v>
      </c>
      <c r="AD37" s="51">
        <v>141</v>
      </c>
      <c r="AE37" s="51">
        <v>140</v>
      </c>
      <c r="AF37" s="51">
        <v>114</v>
      </c>
      <c r="AG37" s="51">
        <v>138</v>
      </c>
      <c r="AH37" s="51">
        <v>124</v>
      </c>
      <c r="AI37" s="51">
        <v>142</v>
      </c>
      <c r="AJ37" s="49">
        <f t="shared" si="0"/>
        <v>1300</v>
      </c>
      <c r="AK37" s="49">
        <f t="shared" si="1"/>
        <v>1316</v>
      </c>
      <c r="AL37" s="49">
        <f t="shared" si="2"/>
        <v>1307</v>
      </c>
      <c r="AM37" s="49">
        <f t="shared" si="3"/>
        <v>3923</v>
      </c>
      <c r="AN37" s="49">
        <f t="shared" si="4"/>
        <v>30</v>
      </c>
      <c r="AO37" s="50">
        <f t="shared" si="5"/>
        <v>130.76666666666668</v>
      </c>
    </row>
    <row r="38" spans="1:41" ht="12.75">
      <c r="A38" s="48">
        <v>34</v>
      </c>
      <c r="B38" s="48">
        <v>1829</v>
      </c>
      <c r="C38" s="48">
        <v>9583</v>
      </c>
      <c r="D38" s="48" t="s">
        <v>71</v>
      </c>
      <c r="E38" s="48" t="s">
        <v>38</v>
      </c>
      <c r="F38" s="48"/>
      <c r="G38" s="48"/>
      <c r="H38" s="48"/>
      <c r="I38" s="48"/>
      <c r="J38" s="48">
        <v>164</v>
      </c>
      <c r="K38" s="48">
        <v>180</v>
      </c>
      <c r="L38" s="48">
        <v>100</v>
      </c>
      <c r="M38" s="48">
        <v>120</v>
      </c>
      <c r="N38" s="48">
        <v>116</v>
      </c>
      <c r="O38" s="48">
        <v>109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>
        <v>118</v>
      </c>
      <c r="AA38" s="48">
        <v>128</v>
      </c>
      <c r="AB38" s="48">
        <v>122</v>
      </c>
      <c r="AC38" s="48">
        <v>147</v>
      </c>
      <c r="AD38" s="48">
        <v>123</v>
      </c>
      <c r="AE38" s="48">
        <v>130</v>
      </c>
      <c r="AF38" s="48">
        <v>131</v>
      </c>
      <c r="AG38" s="48">
        <v>133</v>
      </c>
      <c r="AH38" s="48"/>
      <c r="AI38" s="48"/>
      <c r="AJ38" s="49">
        <f t="shared" si="0"/>
        <v>789</v>
      </c>
      <c r="AK38" s="49">
        <f t="shared" si="1"/>
        <v>0</v>
      </c>
      <c r="AL38" s="49">
        <f t="shared" si="2"/>
        <v>1032</v>
      </c>
      <c r="AM38" s="49">
        <f t="shared" si="3"/>
        <v>1821</v>
      </c>
      <c r="AN38" s="49">
        <f t="shared" si="4"/>
        <v>14</v>
      </c>
      <c r="AO38" s="50">
        <f t="shared" si="5"/>
        <v>130.07142857142858</v>
      </c>
    </row>
    <row r="39" spans="1:41" ht="12.75">
      <c r="A39" s="48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>
        <f t="shared" si="0"/>
        <v>0</v>
      </c>
      <c r="AK39" s="49">
        <f t="shared" si="1"/>
        <v>0</v>
      </c>
      <c r="AL39" s="49">
        <f t="shared" si="2"/>
        <v>0</v>
      </c>
      <c r="AM39" s="49">
        <f t="shared" si="3"/>
        <v>0</v>
      </c>
      <c r="AN39" s="49">
        <f t="shared" si="4"/>
        <v>0</v>
      </c>
      <c r="AO39" s="50" t="e">
        <f t="shared" si="5"/>
        <v>#DIV/0!</v>
      </c>
    </row>
    <row r="40" spans="1:41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f t="shared" si="0"/>
        <v>0</v>
      </c>
      <c r="AK40" s="49">
        <f t="shared" si="1"/>
        <v>0</v>
      </c>
      <c r="AL40" s="49">
        <f t="shared" si="2"/>
        <v>0</v>
      </c>
      <c r="AM40" s="49">
        <f t="shared" si="3"/>
        <v>0</v>
      </c>
      <c r="AN40" s="49">
        <f t="shared" si="4"/>
        <v>0</v>
      </c>
      <c r="AO40" s="50" t="e">
        <f t="shared" si="5"/>
        <v>#DIV/0!</v>
      </c>
    </row>
    <row r="41" spans="1:41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>
        <f t="shared" si="0"/>
        <v>0</v>
      </c>
      <c r="AK41" s="49">
        <f t="shared" si="1"/>
        <v>0</v>
      </c>
      <c r="AL41" s="49">
        <f t="shared" si="2"/>
        <v>0</v>
      </c>
      <c r="AM41" s="49">
        <f t="shared" si="3"/>
        <v>0</v>
      </c>
      <c r="AN41" s="49">
        <f t="shared" si="4"/>
        <v>0</v>
      </c>
      <c r="AO41" s="50" t="e">
        <f t="shared" si="5"/>
        <v>#DIV/0!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0</v>
      </c>
      <c r="AM42" s="49">
        <f t="shared" si="3"/>
        <v>0</v>
      </c>
      <c r="AN42" s="49">
        <f t="shared" si="4"/>
        <v>0</v>
      </c>
      <c r="AO42" s="50" t="e">
        <f t="shared" si="5"/>
        <v>#DIV/0!</v>
      </c>
    </row>
    <row r="43" spans="36:41" ht="12.75">
      <c r="AJ43" s="2"/>
      <c r="AK43" s="2"/>
      <c r="AL43" s="2"/>
      <c r="AM43" s="2"/>
      <c r="AN43" s="2"/>
      <c r="AO43" s="3"/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1:41" ht="12.75">
      <c r="A69" s="7"/>
      <c r="B69" s="7"/>
      <c r="C69" s="7"/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36:41" ht="12.75"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0" ht="12.75">
      <c r="AJ80" s="2"/>
      <c r="AK80" s="2"/>
      <c r="AL80" s="2"/>
      <c r="AM80" s="2"/>
      <c r="AN80" s="2"/>
    </row>
    <row r="81" ht="12.75">
      <c r="AN81" s="2"/>
    </row>
    <row r="82" ht="12.75">
      <c r="AN82" s="2"/>
    </row>
    <row r="83" ht="12.75">
      <c r="AN83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scale="99" r:id="rId1"/>
  <headerFooter alignWithMargins="0">
    <oddHeader>&amp;C&amp;"Arial,Negrita"&amp;16
LLIGA CATALANA DE BOWLING 2007-2008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2008-05-14T14:18:22Z</cp:lastPrinted>
  <dcterms:created xsi:type="dcterms:W3CDTF">1999-10-03T14:06:37Z</dcterms:created>
  <dcterms:modified xsi:type="dcterms:W3CDTF">2008-05-14T14:18:23Z</dcterms:modified>
  <cp:category/>
  <cp:version/>
  <cp:contentType/>
  <cp:contentStatus/>
</cp:coreProperties>
</file>